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总表" sheetId="1" r:id="rId1"/>
    <sheet name="老年人项目分表" sheetId="2" r:id="rId2"/>
    <sheet name="儿童项目分表" sheetId="3" r:id="rId3"/>
  </sheets>
  <calcPr calcId="144525"/>
</workbook>
</file>

<file path=xl/sharedStrings.xml><?xml version="1.0" encoding="utf-8"?>
<sst xmlns="http://schemas.openxmlformats.org/spreadsheetml/2006/main" count="61" uniqueCount="38">
  <si>
    <t>2020年中央集中彩票公益金支持社会福利事业专项资金拟调整表</t>
  </si>
  <si>
    <t xml:space="preserve">      项目
单位</t>
  </si>
  <si>
    <t>预下达资金</t>
  </si>
  <si>
    <t>实际下达资金</t>
  </si>
  <si>
    <t>调整分配后收回资金</t>
  </si>
  <si>
    <t>调整分配后实际下达资金</t>
  </si>
  <si>
    <t>合计</t>
  </si>
  <si>
    <t>老年人
福利类
项目</t>
  </si>
  <si>
    <t>儿童福利类项目</t>
  </si>
  <si>
    <t>社会工作和志愿服务项目</t>
  </si>
  <si>
    <t>儿童福利类
项目（孤儿助学）</t>
  </si>
  <si>
    <t>孤儿助学</t>
  </si>
  <si>
    <t>残疾孤儿
手术康复
明天计划
项目</t>
  </si>
  <si>
    <t>江门市
社会福利院</t>
  </si>
  <si>
    <t>蓬江区</t>
  </si>
  <si>
    <t>江海区</t>
  </si>
  <si>
    <t>新会区</t>
  </si>
  <si>
    <t>台山市</t>
  </si>
  <si>
    <t>开平市</t>
  </si>
  <si>
    <t>鹤山市</t>
  </si>
  <si>
    <t>恩平市</t>
  </si>
  <si>
    <t>备注：
1.“预下达资金”是指根据《广东省财政厅关于提前下达2020年中央集中彩票公益金支持社会福利事业专项资金预算的通知》（粤财社[2019]247号），我市提前下达各市区的资金。
2.“调整分配后下达资金”中的正数金额为调整后仍下达的金额，负数金额为调整后需收回的金额。
3.“拟分配调整总额”是综合养老、儿童两类项目后分配各市区的总额。</t>
  </si>
  <si>
    <t>地区</t>
  </si>
  <si>
    <t>此前预下达
金额
（万元）</t>
  </si>
  <si>
    <t>需调减收回
金额
（万元）</t>
  </si>
  <si>
    <t>调减收回
金额
（万元）</t>
  </si>
  <si>
    <t>说明：根据粤财社[2020]247号文，省提前下达我市68万元，现按照三市当时下达资金占全市总资金比例计算调减收回金额。</t>
  </si>
  <si>
    <t>儿童福利类项目调减分配分表</t>
  </si>
  <si>
    <t>申请人数
（人）</t>
  </si>
  <si>
    <t>预计需要
总金额
（万元）</t>
  </si>
  <si>
    <t>此前结余
金额
（万元）</t>
  </si>
  <si>
    <t>缺口资金
（万元）</t>
  </si>
  <si>
    <t>本次可分配
金额
（万元）</t>
  </si>
  <si>
    <t>建议分配金额
（万元）</t>
  </si>
  <si>
    <t>从“明天计划”中调减金额
（万元）</t>
  </si>
  <si>
    <t>调整后总额
（万元）</t>
  </si>
  <si>
    <t>市福利院</t>
  </si>
  <si>
    <t>说明：
1.“本次可分配金额”是根据粤财社[2020]175号文件规定下达我市35万元后扣减“此前预下达金额”余额，为本次可作分配金额。
2.“建议分配金额”是按照预下达资金后，各市区缺口资金与全市缺口资金占比计算分配。
3.根据粤财社[2020]175号文件下达我市儿童福利类项目总额35万元和主要用于孤儿助学项目的要求，我市需从粤财社[2019]247号文件预下达“明天计划”资金中全额扣减19万元，用于调整至“孤儿助学”项目9.5万元和调减收回9.5万元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</si>
</sst>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.0_);[Red]\(0.0\)"/>
  </numFmts>
  <fonts count="31">
    <font>
      <sz val="12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方正仿宋简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12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76" fontId="0" fillId="0" borderId="2" xfId="0" applyNumberFormat="1" applyBorder="1"/>
    <xf numFmtId="176" fontId="0" fillId="0" borderId="0" xfId="0" applyNumberFormat="1"/>
    <xf numFmtId="176" fontId="0" fillId="0" borderId="2" xfId="0" applyNumberFormat="1" applyBorder="1" applyAlignment="1">
      <alignment horizont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R11" sqref="R11"/>
    </sheetView>
  </sheetViews>
  <sheetFormatPr defaultColWidth="9" defaultRowHeight="14.25"/>
  <cols>
    <col min="1" max="1" width="14.25" customWidth="1"/>
    <col min="2" max="2" width="10.75" customWidth="1"/>
    <col min="3" max="3" width="8.125" style="2" customWidth="1"/>
    <col min="4" max="6" width="10.25" customWidth="1"/>
    <col min="7" max="7" width="7.75" customWidth="1"/>
    <col min="8" max="9" width="10.75" customWidth="1"/>
    <col min="10" max="10" width="12.625" customWidth="1"/>
    <col min="11" max="11" width="10.625" customWidth="1"/>
    <col min="12" max="12" width="11" customWidth="1"/>
    <col min="13" max="14" width="10.875" customWidth="1"/>
    <col min="15" max="15" width="15.75" customWidth="1"/>
  </cols>
  <sheetData>
    <row r="1" ht="18.75" customHeight="1" spans="1:2">
      <c r="A1" s="32"/>
      <c r="B1" s="32"/>
    </row>
    <row r="2" ht="30" customHeight="1" spans="1:1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8" customHeight="1"/>
    <row r="4" ht="33" customHeight="1" spans="1:15">
      <c r="A4" s="34" t="s">
        <v>1</v>
      </c>
      <c r="B4" s="35" t="s">
        <v>2</v>
      </c>
      <c r="C4" s="36"/>
      <c r="D4" s="36"/>
      <c r="E4" s="36"/>
      <c r="F4" s="37"/>
      <c r="G4" s="35" t="s">
        <v>3</v>
      </c>
      <c r="H4" s="36"/>
      <c r="I4" s="37"/>
      <c r="J4" s="35" t="s">
        <v>4</v>
      </c>
      <c r="K4" s="36"/>
      <c r="L4" s="36"/>
      <c r="M4" s="36"/>
      <c r="N4" s="37"/>
      <c r="O4" s="47" t="s">
        <v>5</v>
      </c>
    </row>
    <row r="5" ht="33" customHeight="1" spans="1:15">
      <c r="A5" s="34"/>
      <c r="B5" s="38" t="s">
        <v>6</v>
      </c>
      <c r="C5" s="39" t="s">
        <v>7</v>
      </c>
      <c r="D5" s="39" t="s">
        <v>8</v>
      </c>
      <c r="E5" s="39"/>
      <c r="F5" s="38" t="s">
        <v>9</v>
      </c>
      <c r="G5" s="39" t="s">
        <v>7</v>
      </c>
      <c r="H5" s="38" t="s">
        <v>10</v>
      </c>
      <c r="I5" s="38" t="s">
        <v>9</v>
      </c>
      <c r="J5" s="38" t="s">
        <v>6</v>
      </c>
      <c r="K5" s="38" t="s">
        <v>7</v>
      </c>
      <c r="L5" s="39" t="s">
        <v>8</v>
      </c>
      <c r="M5" s="39"/>
      <c r="N5" s="38" t="s">
        <v>9</v>
      </c>
      <c r="O5" s="48"/>
    </row>
    <row r="6" ht="68.25" customHeight="1" spans="1:15">
      <c r="A6" s="34"/>
      <c r="B6" s="40"/>
      <c r="C6" s="39"/>
      <c r="D6" s="39" t="s">
        <v>11</v>
      </c>
      <c r="E6" s="39" t="s">
        <v>12</v>
      </c>
      <c r="F6" s="40"/>
      <c r="G6" s="39"/>
      <c r="H6" s="40"/>
      <c r="I6" s="40"/>
      <c r="J6" s="40"/>
      <c r="K6" s="40"/>
      <c r="L6" s="39" t="s">
        <v>11</v>
      </c>
      <c r="M6" s="39" t="s">
        <v>12</v>
      </c>
      <c r="N6" s="40"/>
      <c r="O6" s="48"/>
    </row>
    <row r="7" ht="39.75" customHeight="1" spans="1:16">
      <c r="A7" s="41" t="s">
        <v>13</v>
      </c>
      <c r="B7" s="41">
        <f>C7+D7+E7+F7</f>
        <v>17.8</v>
      </c>
      <c r="C7" s="42"/>
      <c r="D7" s="41"/>
      <c r="E7" s="41">
        <v>17.8</v>
      </c>
      <c r="F7" s="41"/>
      <c r="G7" s="38">
        <v>41</v>
      </c>
      <c r="H7" s="38">
        <v>35</v>
      </c>
      <c r="I7" s="38">
        <v>0</v>
      </c>
      <c r="J7" s="20">
        <f>K7+L7+M7+N7</f>
        <v>-17.8</v>
      </c>
      <c r="K7" s="49"/>
      <c r="L7" s="49"/>
      <c r="M7" s="20">
        <v>-17.8</v>
      </c>
      <c r="N7" s="20"/>
      <c r="O7" s="48">
        <v>0</v>
      </c>
      <c r="P7" s="50"/>
    </row>
    <row r="8" ht="19.5" customHeight="1" spans="1:17">
      <c r="A8" s="43" t="s">
        <v>14</v>
      </c>
      <c r="B8" s="41">
        <f t="shared" ref="B8:B15" si="0">C8+D8+E8+F8</f>
        <v>1.5</v>
      </c>
      <c r="C8" s="41"/>
      <c r="D8" s="41">
        <v>1.5</v>
      </c>
      <c r="E8" s="41"/>
      <c r="F8" s="41"/>
      <c r="G8" s="44"/>
      <c r="H8" s="44"/>
      <c r="I8" s="44"/>
      <c r="J8" s="20">
        <f t="shared" ref="J8:J14" si="1">K8+L8+M8+N8</f>
        <v>0.814285714285714</v>
      </c>
      <c r="K8" s="49"/>
      <c r="L8" s="20">
        <v>0.814285714285714</v>
      </c>
      <c r="M8" s="20"/>
      <c r="N8" s="20"/>
      <c r="O8" s="51">
        <f t="shared" ref="O8:O15" si="2">B8+J8</f>
        <v>2.31428571428571</v>
      </c>
      <c r="Q8" s="50"/>
    </row>
    <row r="9" ht="19.5" customHeight="1" spans="1:17">
      <c r="A9" s="41" t="s">
        <v>15</v>
      </c>
      <c r="B9" s="41">
        <f t="shared" si="0"/>
        <v>5.7</v>
      </c>
      <c r="C9" s="41"/>
      <c r="D9" s="41">
        <v>1</v>
      </c>
      <c r="E9" s="41"/>
      <c r="F9" s="41">
        <v>4.7</v>
      </c>
      <c r="G9" s="44"/>
      <c r="H9" s="44"/>
      <c r="I9" s="44"/>
      <c r="J9" s="20">
        <f t="shared" si="1"/>
        <v>-4.15714285714286</v>
      </c>
      <c r="K9" s="49"/>
      <c r="L9" s="20">
        <v>0.542857142857143</v>
      </c>
      <c r="M9" s="20"/>
      <c r="N9" s="20">
        <v>-4.7</v>
      </c>
      <c r="O9" s="51">
        <f t="shared" si="2"/>
        <v>1.54285714285714</v>
      </c>
      <c r="Q9" s="50"/>
    </row>
    <row r="10" ht="19.5" customHeight="1" spans="1:17">
      <c r="A10" s="43" t="s">
        <v>16</v>
      </c>
      <c r="B10" s="41">
        <f t="shared" si="0"/>
        <v>1</v>
      </c>
      <c r="C10" s="41"/>
      <c r="D10" s="41">
        <v>1</v>
      </c>
      <c r="E10" s="41"/>
      <c r="F10" s="41"/>
      <c r="G10" s="44"/>
      <c r="H10" s="44"/>
      <c r="I10" s="44"/>
      <c r="J10" s="20">
        <f t="shared" si="1"/>
        <v>0.542857142857143</v>
      </c>
      <c r="K10" s="49"/>
      <c r="L10" s="20">
        <v>0.542857142857143</v>
      </c>
      <c r="M10" s="20"/>
      <c r="N10" s="20"/>
      <c r="O10" s="51">
        <f t="shared" si="2"/>
        <v>1.54285714285714</v>
      </c>
      <c r="Q10" s="50"/>
    </row>
    <row r="11" ht="19.5" customHeight="1" spans="1:17">
      <c r="A11" s="41" t="s">
        <v>17</v>
      </c>
      <c r="B11" s="41">
        <f t="shared" si="0"/>
        <v>30</v>
      </c>
      <c r="C11" s="41">
        <v>19.5</v>
      </c>
      <c r="D11" s="41">
        <v>10.5</v>
      </c>
      <c r="E11" s="41"/>
      <c r="F11" s="41"/>
      <c r="G11" s="44"/>
      <c r="H11" s="44"/>
      <c r="I11" s="44"/>
      <c r="J11" s="20">
        <f t="shared" si="1"/>
        <v>-4.17142857142857</v>
      </c>
      <c r="K11" s="20">
        <v>-7.7</v>
      </c>
      <c r="L11" s="20">
        <v>3.52857142857143</v>
      </c>
      <c r="M11" s="20"/>
      <c r="N11" s="20"/>
      <c r="O11" s="51">
        <f t="shared" si="2"/>
        <v>25.8285714285714</v>
      </c>
      <c r="Q11" s="50"/>
    </row>
    <row r="12" ht="19.5" customHeight="1" spans="1:17">
      <c r="A12" s="43" t="s">
        <v>18</v>
      </c>
      <c r="B12" s="41">
        <f t="shared" si="0"/>
        <v>30.1</v>
      </c>
      <c r="C12" s="41">
        <v>24.1</v>
      </c>
      <c r="D12" s="41">
        <v>6</v>
      </c>
      <c r="E12" s="41"/>
      <c r="F12" s="41"/>
      <c r="G12" s="44"/>
      <c r="H12" s="44"/>
      <c r="I12" s="44"/>
      <c r="J12" s="20">
        <f t="shared" si="1"/>
        <v>-7.42857142857143</v>
      </c>
      <c r="K12" s="20">
        <v>-9.6</v>
      </c>
      <c r="L12" s="20">
        <v>2.17142857142857</v>
      </c>
      <c r="M12" s="20"/>
      <c r="N12" s="20"/>
      <c r="O12" s="51">
        <f t="shared" si="2"/>
        <v>22.6714285714286</v>
      </c>
      <c r="Q12" s="50"/>
    </row>
    <row r="13" ht="19.5" customHeight="1" spans="1:17">
      <c r="A13" s="43" t="s">
        <v>19</v>
      </c>
      <c r="B13" s="41">
        <f t="shared" si="0"/>
        <v>0.5</v>
      </c>
      <c r="C13" s="41"/>
      <c r="D13" s="41"/>
      <c r="E13" s="41">
        <v>0.5</v>
      </c>
      <c r="F13" s="41"/>
      <c r="G13" s="44"/>
      <c r="H13" s="44"/>
      <c r="I13" s="44"/>
      <c r="J13" s="20">
        <f t="shared" si="1"/>
        <v>-0.5</v>
      </c>
      <c r="K13" s="20"/>
      <c r="L13" s="20">
        <v>0</v>
      </c>
      <c r="M13" s="20">
        <v>-0.5</v>
      </c>
      <c r="N13" s="20"/>
      <c r="O13" s="51">
        <f t="shared" si="2"/>
        <v>0</v>
      </c>
      <c r="Q13" s="50"/>
    </row>
    <row r="14" ht="19.5" customHeight="1" spans="1:17">
      <c r="A14" s="43" t="s">
        <v>20</v>
      </c>
      <c r="B14" s="41">
        <f t="shared" si="0"/>
        <v>30.6</v>
      </c>
      <c r="C14" s="41">
        <v>24.4</v>
      </c>
      <c r="D14" s="41">
        <v>5.5</v>
      </c>
      <c r="E14" s="41">
        <v>0.7</v>
      </c>
      <c r="F14" s="41"/>
      <c r="G14" s="44"/>
      <c r="H14" s="44"/>
      <c r="I14" s="44"/>
      <c r="J14" s="20">
        <f t="shared" si="1"/>
        <v>-8.5</v>
      </c>
      <c r="K14" s="20">
        <v>-9.7</v>
      </c>
      <c r="L14" s="20">
        <v>1.9</v>
      </c>
      <c r="M14" s="20">
        <v>-0.7</v>
      </c>
      <c r="N14" s="20"/>
      <c r="O14" s="51">
        <f t="shared" si="2"/>
        <v>22.1</v>
      </c>
      <c r="Q14" s="50"/>
    </row>
    <row r="15" ht="26.1" customHeight="1" spans="1:17">
      <c r="A15" s="39" t="s">
        <v>6</v>
      </c>
      <c r="B15" s="39">
        <f t="shared" si="0"/>
        <v>117.2</v>
      </c>
      <c r="C15" s="39">
        <f>SUM(C7:C14)</f>
        <v>68</v>
      </c>
      <c r="D15" s="39">
        <f>SUM(D7:D14)</f>
        <v>25.5</v>
      </c>
      <c r="E15" s="39">
        <f>SUM(E7:E14)</f>
        <v>19</v>
      </c>
      <c r="F15" s="39">
        <f>SUM(F7:F14)</f>
        <v>4.7</v>
      </c>
      <c r="G15" s="40"/>
      <c r="H15" s="40"/>
      <c r="I15" s="40"/>
      <c r="J15" s="52">
        <f>SUM(J7:J14)</f>
        <v>-41.2</v>
      </c>
      <c r="K15" s="52">
        <f>SUM(K7:K14)</f>
        <v>-27</v>
      </c>
      <c r="L15" s="52">
        <f>SUM(L8:L14)</f>
        <v>9.5</v>
      </c>
      <c r="M15" s="52">
        <f>SUM(M7:M14)</f>
        <v>-19</v>
      </c>
      <c r="N15" s="52">
        <f>SUM(N7:N14)</f>
        <v>-4.7</v>
      </c>
      <c r="O15" s="53">
        <f t="shared" si="2"/>
        <v>76</v>
      </c>
      <c r="Q15" s="50"/>
    </row>
    <row r="16" ht="33.75" customHeight="1" spans="1:17">
      <c r="A16" s="45" t="s">
        <v>21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Q16" s="50"/>
    </row>
    <row r="17" ht="39.75" customHeight="1" spans="1:14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ht="67.5" customHeight="1" spans="1:14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</sheetData>
  <mergeCells count="20">
    <mergeCell ref="A2:N2"/>
    <mergeCell ref="B4:F4"/>
    <mergeCell ref="G4:I4"/>
    <mergeCell ref="J4:N4"/>
    <mergeCell ref="D5:E5"/>
    <mergeCell ref="L5:M5"/>
    <mergeCell ref="A4:A6"/>
    <mergeCell ref="B5:B6"/>
    <mergeCell ref="C5:C6"/>
    <mergeCell ref="F5:F6"/>
    <mergeCell ref="G5:G6"/>
    <mergeCell ref="G7:G15"/>
    <mergeCell ref="H5:H6"/>
    <mergeCell ref="H7:H15"/>
    <mergeCell ref="I5:I6"/>
    <mergeCell ref="I7:I15"/>
    <mergeCell ref="J5:J6"/>
    <mergeCell ref="K5:K6"/>
    <mergeCell ref="N5:N6"/>
    <mergeCell ref="A16:N18"/>
  </mergeCells>
  <printOptions horizontalCentered="1"/>
  <pageMargins left="0.29" right="0.31" top="0.984251968503937" bottom="0.984251968503937" header="0.511811023622047" footer="0.511811023622047"/>
  <pageSetup paperSize="9" scale="80" orientation="landscape"/>
  <headerFooter alignWithMargins="0"/>
  <ignoredErrors>
    <ignoredError sqref="L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7"/>
  <sheetViews>
    <sheetView workbookViewId="0">
      <selection activeCell="A7" sqref="A7:D7"/>
    </sheetView>
  </sheetViews>
  <sheetFormatPr defaultColWidth="9" defaultRowHeight="14.25" outlineLevelRow="6" outlineLevelCol="3"/>
  <cols>
    <col min="1" max="1" width="6.5" customWidth="1"/>
    <col min="2" max="2" width="18.25" customWidth="1"/>
    <col min="3" max="3" width="18.75" customWidth="1"/>
    <col min="4" max="4" width="15.875" customWidth="1"/>
  </cols>
  <sheetData>
    <row r="2" ht="54" customHeight="1" spans="1:4">
      <c r="A2" s="9" t="s">
        <v>22</v>
      </c>
      <c r="B2" s="5" t="s">
        <v>23</v>
      </c>
      <c r="C2" s="25" t="s">
        <v>24</v>
      </c>
      <c r="D2" s="25" t="s">
        <v>25</v>
      </c>
    </row>
    <row r="3" ht="27.75" customHeight="1" spans="1:4">
      <c r="A3" s="26" t="s">
        <v>17</v>
      </c>
      <c r="B3" s="27">
        <v>19.5</v>
      </c>
      <c r="C3" s="28">
        <f>41-68</f>
        <v>-27</v>
      </c>
      <c r="D3" s="23">
        <f>B3/B6*C3</f>
        <v>-7.74264705882353</v>
      </c>
    </row>
    <row r="4" ht="27.75" customHeight="1" spans="1:4">
      <c r="A4" s="26" t="s">
        <v>18</v>
      </c>
      <c r="B4" s="27">
        <v>24.1</v>
      </c>
      <c r="C4" s="29"/>
      <c r="D4" s="23">
        <f>B4/B6*C3</f>
        <v>-9.56911764705882</v>
      </c>
    </row>
    <row r="5" ht="27.75" customHeight="1" spans="1:4">
      <c r="A5" s="26" t="s">
        <v>20</v>
      </c>
      <c r="B5" s="27">
        <v>24.4</v>
      </c>
      <c r="C5" s="30"/>
      <c r="D5" s="23">
        <f>B5/B6*C3</f>
        <v>-9.68823529411765</v>
      </c>
    </row>
    <row r="6" ht="27.75" customHeight="1" spans="1:4">
      <c r="A6" s="26" t="s">
        <v>6</v>
      </c>
      <c r="B6" s="27">
        <f>SUM(B3:B5)</f>
        <v>68</v>
      </c>
      <c r="C6" s="23">
        <f>SUM(C3)</f>
        <v>-27</v>
      </c>
      <c r="D6" s="23">
        <f>SUM(D3:D5)</f>
        <v>-27</v>
      </c>
    </row>
    <row r="7" ht="47.25" customHeight="1" spans="1:4">
      <c r="A7" s="31" t="s">
        <v>26</v>
      </c>
      <c r="B7" s="31"/>
      <c r="C7" s="31"/>
      <c r="D7" s="31"/>
    </row>
  </sheetData>
  <mergeCells count="2">
    <mergeCell ref="A7:D7"/>
    <mergeCell ref="C3:C5"/>
  </mergeCells>
  <printOptions horizontalCentered="1"/>
  <pageMargins left="0.393700787401575" right="0.393700787401575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L4" sqref="L4"/>
    </sheetView>
  </sheetViews>
  <sheetFormatPr defaultColWidth="9" defaultRowHeight="14.25"/>
  <cols>
    <col min="2" max="2" width="10.5" customWidth="1"/>
    <col min="3" max="3" width="11.875" customWidth="1"/>
    <col min="4" max="4" width="11.75" customWidth="1"/>
    <col min="5" max="6" width="13.875" customWidth="1"/>
    <col min="7" max="7" width="11.625" customWidth="1"/>
    <col min="8" max="8" width="13.875" customWidth="1"/>
    <col min="9" max="9" width="15.875" customWidth="1"/>
    <col min="10" max="10" width="12.5" customWidth="1"/>
  </cols>
  <sheetData>
    <row r="1" ht="33" customHeight="1" spans="1:10">
      <c r="A1" s="3" t="s">
        <v>27</v>
      </c>
      <c r="B1" s="3"/>
      <c r="C1" s="3"/>
      <c r="D1" s="3"/>
      <c r="E1" s="3"/>
      <c r="F1" s="3"/>
      <c r="G1" s="3"/>
      <c r="H1" s="3"/>
      <c r="I1" s="3"/>
      <c r="J1" s="3"/>
    </row>
    <row r="2" ht="58.5" customHeight="1" spans="1:10">
      <c r="A2" s="4" t="s">
        <v>22</v>
      </c>
      <c r="B2" s="5" t="s">
        <v>28</v>
      </c>
      <c r="C2" s="5" t="s">
        <v>29</v>
      </c>
      <c r="D2" s="5" t="s">
        <v>30</v>
      </c>
      <c r="E2" s="5" t="s">
        <v>23</v>
      </c>
      <c r="F2" s="5" t="s">
        <v>31</v>
      </c>
      <c r="G2" s="5" t="s">
        <v>32</v>
      </c>
      <c r="H2" s="5" t="s">
        <v>33</v>
      </c>
      <c r="I2" s="5" t="s">
        <v>34</v>
      </c>
      <c r="J2" s="19" t="s">
        <v>35</v>
      </c>
    </row>
    <row r="3" s="1" customFormat="1" ht="30.75" customHeight="1" spans="1:10">
      <c r="A3" s="6" t="s">
        <v>36</v>
      </c>
      <c r="B3" s="7"/>
      <c r="C3" s="7"/>
      <c r="D3" s="7"/>
      <c r="E3" s="7"/>
      <c r="F3" s="7"/>
      <c r="G3" s="8"/>
      <c r="H3" s="7"/>
      <c r="I3" s="20">
        <v>-17.8</v>
      </c>
      <c r="J3" s="21">
        <f>I3</f>
        <v>-17.8</v>
      </c>
    </row>
    <row r="4" ht="30.75" customHeight="1" spans="1:10">
      <c r="A4" s="9" t="s">
        <v>14</v>
      </c>
      <c r="B4" s="9">
        <v>5</v>
      </c>
      <c r="C4" s="10">
        <v>5</v>
      </c>
      <c r="D4" s="10">
        <v>2</v>
      </c>
      <c r="E4" s="11">
        <v>1.5</v>
      </c>
      <c r="F4" s="11">
        <f t="shared" ref="F4:F10" si="0">C4-(D4+E4)</f>
        <v>1.5</v>
      </c>
      <c r="G4" s="12">
        <f>(35-E11)</f>
        <v>9.5</v>
      </c>
      <c r="H4" s="11">
        <f>F4/F11*G4</f>
        <v>0.814285714285714</v>
      </c>
      <c r="I4" s="20"/>
      <c r="J4" s="22">
        <f t="shared" ref="J4:J10" si="1">H4+I4</f>
        <v>0.814285714285714</v>
      </c>
    </row>
    <row r="5" ht="30.75" customHeight="1" spans="1:10">
      <c r="A5" s="9" t="s">
        <v>15</v>
      </c>
      <c r="B5" s="9">
        <v>2</v>
      </c>
      <c r="C5" s="10">
        <v>2</v>
      </c>
      <c r="D5" s="10">
        <v>0</v>
      </c>
      <c r="E5" s="10">
        <v>1</v>
      </c>
      <c r="F5" s="11">
        <f t="shared" si="0"/>
        <v>1</v>
      </c>
      <c r="G5" s="13"/>
      <c r="H5" s="10">
        <f>F5/F11*G4</f>
        <v>0.542857142857143</v>
      </c>
      <c r="I5" s="20"/>
      <c r="J5" s="22">
        <f t="shared" si="1"/>
        <v>0.542857142857143</v>
      </c>
    </row>
    <row r="6" ht="30.75" customHeight="1" spans="1:10">
      <c r="A6" s="9" t="s">
        <v>16</v>
      </c>
      <c r="B6" s="9">
        <v>7</v>
      </c>
      <c r="C6" s="10">
        <v>7</v>
      </c>
      <c r="D6" s="10">
        <v>5</v>
      </c>
      <c r="E6" s="10">
        <v>1</v>
      </c>
      <c r="F6" s="11">
        <f t="shared" si="0"/>
        <v>1</v>
      </c>
      <c r="G6" s="13"/>
      <c r="H6" s="10">
        <f>F6/F11*G4</f>
        <v>0.542857142857143</v>
      </c>
      <c r="I6" s="20"/>
      <c r="J6" s="22">
        <f t="shared" si="1"/>
        <v>0.542857142857143</v>
      </c>
    </row>
    <row r="7" ht="30.75" customHeight="1" spans="1:10">
      <c r="A7" s="9" t="s">
        <v>17</v>
      </c>
      <c r="B7" s="9">
        <v>24</v>
      </c>
      <c r="C7" s="10">
        <v>24</v>
      </c>
      <c r="D7" s="10">
        <v>7</v>
      </c>
      <c r="E7" s="10">
        <v>10.5</v>
      </c>
      <c r="F7" s="11">
        <f t="shared" si="0"/>
        <v>6.5</v>
      </c>
      <c r="G7" s="13"/>
      <c r="H7" s="10">
        <f>F7/F11*G4</f>
        <v>3.52857142857143</v>
      </c>
      <c r="I7" s="20"/>
      <c r="J7" s="11">
        <f t="shared" si="1"/>
        <v>3.52857142857143</v>
      </c>
    </row>
    <row r="8" ht="30.75" customHeight="1" spans="1:10">
      <c r="A8" s="9" t="s">
        <v>18</v>
      </c>
      <c r="B8" s="9">
        <v>10</v>
      </c>
      <c r="C8" s="10">
        <v>10</v>
      </c>
      <c r="D8" s="10">
        <v>0</v>
      </c>
      <c r="E8" s="10">
        <v>6</v>
      </c>
      <c r="F8" s="11">
        <f t="shared" si="0"/>
        <v>4</v>
      </c>
      <c r="G8" s="13"/>
      <c r="H8" s="10">
        <f>F8/F11*G4</f>
        <v>2.17142857142857</v>
      </c>
      <c r="I8" s="20"/>
      <c r="J8" s="22">
        <f t="shared" si="1"/>
        <v>2.17142857142857</v>
      </c>
    </row>
    <row r="9" ht="30.75" customHeight="1" spans="1:10">
      <c r="A9" s="9" t="s">
        <v>19</v>
      </c>
      <c r="B9" s="9">
        <v>2</v>
      </c>
      <c r="C9" s="10">
        <v>2</v>
      </c>
      <c r="D9" s="10">
        <v>2</v>
      </c>
      <c r="E9" s="10">
        <v>0</v>
      </c>
      <c r="F9" s="11">
        <f t="shared" si="0"/>
        <v>0</v>
      </c>
      <c r="G9" s="13"/>
      <c r="H9" s="10">
        <f>F9/F11*G4</f>
        <v>0</v>
      </c>
      <c r="I9" s="20">
        <v>-0.5</v>
      </c>
      <c r="J9" s="23">
        <f t="shared" si="1"/>
        <v>-0.5</v>
      </c>
    </row>
    <row r="10" ht="30.75" customHeight="1" spans="1:10">
      <c r="A10" s="9" t="s">
        <v>20</v>
      </c>
      <c r="B10" s="9">
        <v>16</v>
      </c>
      <c r="C10" s="10">
        <v>16</v>
      </c>
      <c r="D10" s="10">
        <v>7</v>
      </c>
      <c r="E10" s="10">
        <v>5.5</v>
      </c>
      <c r="F10" s="11">
        <f t="shared" si="0"/>
        <v>3.5</v>
      </c>
      <c r="G10" s="14"/>
      <c r="H10" s="10">
        <f>F10/F11*G4</f>
        <v>1.9</v>
      </c>
      <c r="I10" s="20">
        <v>-0.7</v>
      </c>
      <c r="J10" s="22">
        <f t="shared" si="1"/>
        <v>1.2</v>
      </c>
    </row>
    <row r="11" s="2" customFormat="1" ht="30.75" customHeight="1" spans="1:10">
      <c r="A11" s="15" t="s">
        <v>6</v>
      </c>
      <c r="B11" s="15">
        <f>SUM(B4:B10)</f>
        <v>66</v>
      </c>
      <c r="C11" s="16">
        <f>SUM(C4:C10)</f>
        <v>66</v>
      </c>
      <c r="D11" s="16">
        <f>SUM(D4:D10)</f>
        <v>23</v>
      </c>
      <c r="E11" s="16">
        <f>SUM(E4:E10)</f>
        <v>25.5</v>
      </c>
      <c r="F11" s="16">
        <f>SUM(F4:F10)</f>
        <v>17.5</v>
      </c>
      <c r="G11" s="16">
        <v>9.5</v>
      </c>
      <c r="H11" s="16">
        <f>SUM(H4:H10)</f>
        <v>9.5</v>
      </c>
      <c r="I11" s="24">
        <f>SUM(I3:I10)</f>
        <v>-19</v>
      </c>
      <c r="J11" s="24">
        <f>SUM(J3:J10)</f>
        <v>-9.5</v>
      </c>
    </row>
    <row r="12" ht="83.25" customHeight="1" spans="1:10">
      <c r="A12" s="17" t="s">
        <v>37</v>
      </c>
      <c r="B12" s="18"/>
      <c r="C12" s="18"/>
      <c r="D12" s="18"/>
      <c r="E12" s="18"/>
      <c r="F12" s="18"/>
      <c r="G12" s="18"/>
      <c r="H12" s="18"/>
      <c r="I12" s="18"/>
      <c r="J12" s="18"/>
    </row>
  </sheetData>
  <mergeCells count="3">
    <mergeCell ref="A1:J1"/>
    <mergeCell ref="A12:J12"/>
    <mergeCell ref="G4:G10"/>
  </mergeCells>
  <printOptions horizontalCentered="1"/>
  <pageMargins left="0.432638888888889" right="0.354166666666667" top="0.472222222222222" bottom="0.432638888888889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老年人项目分表</vt:lpstr>
      <vt:lpstr>儿童项目分表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2020-08-27T10:57:00Z</cp:lastPrinted>
  <dcterms:modified xsi:type="dcterms:W3CDTF">2020-11-03T08:03:39Z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