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66" yWindow="65401" windowWidth="15645" windowHeight="9150" tabRatio="796" firstSheet="3" activeTab="3"/>
  </bookViews>
  <sheets>
    <sheet name="取数说明（报告说明）" sheetId="1" state="hidden" r:id="rId1"/>
    <sheet name="新会三侨出租小汽车有限公司" sheetId="2" state="hidden" r:id="rId2"/>
    <sheet name="个体集体户" sheetId="3" state="hidden" r:id="rId3"/>
    <sheet name="全市汇总" sheetId="4" r:id="rId4"/>
    <sheet name="蓬江区" sheetId="5" r:id="rId5"/>
    <sheet name="鹤山市" sheetId="6" r:id="rId6"/>
    <sheet name="开平市" sheetId="7" r:id="rId7"/>
    <sheet name="日营运统计表（打表）" sheetId="8" state="hidden" r:id="rId8"/>
    <sheet name="江门南安（打表+收款记录）" sheetId="9" state="hidden" r:id="rId9"/>
    <sheet name="鹤山南安（打表+收款记录）" sheetId="10" state="hidden" r:id="rId10"/>
    <sheet name="开平捷安（打表+收款记录）" sheetId="11" state="hidden" r:id="rId11"/>
  </sheets>
  <definedNames>
    <definedName name="_xlnm._FilterDatabase" localSheetId="2" hidden="1">'个体集体户'!$A$5:$AB$5</definedName>
    <definedName name="_xlnm._FilterDatabase" localSheetId="9" hidden="1">'鹤山南安（打表+收款记录）'!$A$1:$P$23</definedName>
    <definedName name="_xlnm._FilterDatabase" localSheetId="5" hidden="1">'鹤山市'!$A$6:$W$28</definedName>
    <definedName name="_xlnm._FilterDatabase" localSheetId="8" hidden="1">'江门南安（打表+收款记录）'!$A$1:$P$81</definedName>
    <definedName name="_xlnm._FilterDatabase" localSheetId="6" hidden="1">'开平市'!$A$6:$W$26</definedName>
    <definedName name="_xlnm._FilterDatabase" localSheetId="4" hidden="1">'蓬江区'!$A$6:$W$86</definedName>
    <definedName name="_xlnm._FilterDatabase" localSheetId="1" hidden="1">'新会三侨出租小汽车有限公司'!$A$5:$AA$45</definedName>
    <definedName name="_xlnm.Print_Titles" localSheetId="4">'蓬江区'!$1:$6</definedName>
  </definedNames>
  <calcPr fullCalcOnLoad="1"/>
</workbook>
</file>

<file path=xl/sharedStrings.xml><?xml version="1.0" encoding="utf-8"?>
<sst xmlns="http://schemas.openxmlformats.org/spreadsheetml/2006/main" count="7075" uniqueCount="1596">
  <si>
    <t>车牌号</t>
  </si>
  <si>
    <t>车牌颜色</t>
  </si>
  <si>
    <t>燃料类型</t>
  </si>
  <si>
    <t>车辆登记日期</t>
  </si>
  <si>
    <t>车辆类别</t>
  </si>
  <si>
    <t>车长</t>
  </si>
  <si>
    <t>发动机号</t>
  </si>
  <si>
    <t>车架号</t>
  </si>
  <si>
    <t>厂牌类型</t>
  </si>
  <si>
    <t>座位数</t>
  </si>
  <si>
    <t>营运状态</t>
  </si>
  <si>
    <t>粤J6C143</t>
  </si>
  <si>
    <t>蓝色</t>
  </si>
  <si>
    <t>混合动力</t>
  </si>
  <si>
    <t>2015-10-15</t>
  </si>
  <si>
    <t>小型轿车</t>
  </si>
  <si>
    <t>4487</t>
  </si>
  <si>
    <t>G35191</t>
  </si>
  <si>
    <t>LFV2A5BS4F4067891</t>
  </si>
  <si>
    <t>大众牌FV7160BBMBC</t>
  </si>
  <si>
    <t>5</t>
  </si>
  <si>
    <t>营运</t>
  </si>
  <si>
    <t>粤J5C442</t>
  </si>
  <si>
    <t>G35545</t>
  </si>
  <si>
    <t>LFV2A5BS7F4068498</t>
  </si>
  <si>
    <t>粤J5C943</t>
  </si>
  <si>
    <t>G34694</t>
  </si>
  <si>
    <t>LFV2A5BS9F4068096</t>
  </si>
  <si>
    <t>2015-10-14</t>
  </si>
  <si>
    <t>G34728</t>
  </si>
  <si>
    <t>LFV2A5BS9F4067904</t>
  </si>
  <si>
    <t>粤J6C243</t>
  </si>
  <si>
    <t>G35435</t>
  </si>
  <si>
    <t>LFV2A5BS9F4068504</t>
  </si>
  <si>
    <t>粤J6C327</t>
  </si>
  <si>
    <t>G36306</t>
  </si>
  <si>
    <t>LFV2A5BS3F4069082</t>
  </si>
  <si>
    <t>G35290</t>
  </si>
  <si>
    <t>LFV2A5BS9F4067885</t>
  </si>
  <si>
    <t>粤J6C041</t>
  </si>
  <si>
    <t>G35650</t>
  </si>
  <si>
    <t>LFV2A5BS9F4068499</t>
  </si>
  <si>
    <t>G35216</t>
  </si>
  <si>
    <t>LFV2A5BS3F4067896</t>
  </si>
  <si>
    <t>粤J5C643</t>
  </si>
  <si>
    <t>2015-10-13</t>
  </si>
  <si>
    <t>G34677</t>
  </si>
  <si>
    <t>LFV2A5BS3F4068059</t>
  </si>
  <si>
    <t>G34999</t>
  </si>
  <si>
    <t>LFV2A5BS9F4068082</t>
  </si>
  <si>
    <t>粤J6C357</t>
  </si>
  <si>
    <t>G35481</t>
  </si>
  <si>
    <t>LFV2A5BS2F4068506</t>
  </si>
  <si>
    <t>G34780</t>
  </si>
  <si>
    <t>LFV2A5BS6F4068010</t>
  </si>
  <si>
    <t>粤J7C350</t>
  </si>
  <si>
    <t>2015-11-05</t>
  </si>
  <si>
    <t>G35483</t>
  </si>
  <si>
    <t>LFV2A5BS7F4068579</t>
  </si>
  <si>
    <t>粤J7C016</t>
  </si>
  <si>
    <t>G35490</t>
  </si>
  <si>
    <t>LFV2A5BS5F4068497</t>
  </si>
  <si>
    <t>粤J7C051</t>
  </si>
  <si>
    <t>G34766</t>
  </si>
  <si>
    <t>LFV2A5BS3F4067977</t>
  </si>
  <si>
    <t>粤J7C052</t>
  </si>
  <si>
    <t>G35466</t>
  </si>
  <si>
    <t>LFV2A5BS3F4068496</t>
  </si>
  <si>
    <t>粤J7C056</t>
  </si>
  <si>
    <t>G35231</t>
  </si>
  <si>
    <t>LFV2A5BS1F4068495</t>
  </si>
  <si>
    <t>粤J7C059</t>
  </si>
  <si>
    <t>G35505</t>
  </si>
  <si>
    <t>LFV2A5BS4F4068488</t>
  </si>
  <si>
    <t>粤J7C073</t>
  </si>
  <si>
    <t>G35965</t>
  </si>
  <si>
    <t>LFV2A5BS5F4069147</t>
  </si>
  <si>
    <t>大众FV7160BBMBC</t>
  </si>
  <si>
    <t>粤J7C091</t>
  </si>
  <si>
    <t>G36247</t>
  </si>
  <si>
    <t>LFV2A5BSXF4069094</t>
  </si>
  <si>
    <t>粤J7C156</t>
  </si>
  <si>
    <t>G34726</t>
  </si>
  <si>
    <t>LFV2A5BS4F4067907</t>
  </si>
  <si>
    <t>G35189</t>
  </si>
  <si>
    <t>LFV2A5BS1F4067895</t>
  </si>
  <si>
    <t>粤J7C173</t>
  </si>
  <si>
    <t>G34843</t>
  </si>
  <si>
    <t>LFV2A5BS3F4067994</t>
  </si>
  <si>
    <t>粤J7C175</t>
  </si>
  <si>
    <t>G34855</t>
  </si>
  <si>
    <t>LFV2A5BSSF4067950</t>
  </si>
  <si>
    <t>粤J7C179</t>
  </si>
  <si>
    <t>G35471</t>
  </si>
  <si>
    <t>LFV2A5B5F4068581</t>
  </si>
  <si>
    <t>粤J7C201</t>
  </si>
  <si>
    <t>G35908</t>
  </si>
  <si>
    <t>LFV2A5BS8F4069160</t>
  </si>
  <si>
    <t>粤J7C237</t>
  </si>
  <si>
    <t>G34791</t>
  </si>
  <si>
    <t>LFV2A5BS5F4068046</t>
  </si>
  <si>
    <t>粤J7C302</t>
  </si>
  <si>
    <t>G35480</t>
  </si>
  <si>
    <t>LFV2A5BS0F4068505</t>
  </si>
  <si>
    <t>粤J7C307</t>
  </si>
  <si>
    <t>G35487</t>
  </si>
  <si>
    <t>LFV2A5BS4F4068491</t>
  </si>
  <si>
    <t>粤J7C317</t>
  </si>
  <si>
    <t>G36319</t>
  </si>
  <si>
    <t>LFV2A5BS7F4069084</t>
  </si>
  <si>
    <t>粤J7C325</t>
  </si>
  <si>
    <t>G36273</t>
  </si>
  <si>
    <t>LFV2A5BS8F4069126</t>
  </si>
  <si>
    <t>G35478</t>
  </si>
  <si>
    <t>LFV2A5BS6F4068511</t>
  </si>
  <si>
    <t>注销</t>
  </si>
  <si>
    <t>G35974</t>
  </si>
  <si>
    <t>LFV2A5BS6F4069173</t>
  </si>
  <si>
    <t>G35464</t>
  </si>
  <si>
    <t>LFV2A5BSXF4068527</t>
  </si>
  <si>
    <t>G34711</t>
  </si>
  <si>
    <t>LFV2A5BS7F4067920</t>
  </si>
  <si>
    <t>G35593</t>
  </si>
  <si>
    <t>LFV2A5BS6F4068301</t>
  </si>
  <si>
    <t>G36347</t>
  </si>
  <si>
    <t>LFV2A5BS8F4069109</t>
  </si>
  <si>
    <t>G36010</t>
  </si>
  <si>
    <t>LFV2A5BS1F4069193</t>
  </si>
  <si>
    <t>停运</t>
  </si>
  <si>
    <t>何耀权</t>
  </si>
  <si>
    <t>粤J6C043</t>
  </si>
  <si>
    <t>汽油</t>
  </si>
  <si>
    <t>2015-10-27</t>
  </si>
  <si>
    <t>4665</t>
  </si>
  <si>
    <t>259205X</t>
  </si>
  <si>
    <t>LGBH12F22FY299239</t>
  </si>
  <si>
    <t>东风日产牌DFL7162MAL2</t>
  </si>
  <si>
    <t>梁照亮</t>
  </si>
  <si>
    <t>粤J6336E</t>
  </si>
  <si>
    <t>2015-11-11</t>
  </si>
  <si>
    <t>259613X</t>
  </si>
  <si>
    <t>LGBH12E2XFY299232</t>
  </si>
  <si>
    <t>莫健庆</t>
  </si>
  <si>
    <t>粤J7032B</t>
  </si>
  <si>
    <t>2015-11-03</t>
  </si>
  <si>
    <t>259216X</t>
  </si>
  <si>
    <t>LGBH12E22FY299211</t>
  </si>
  <si>
    <t>东风日产牌DFL6162MAL2</t>
  </si>
  <si>
    <t>梁龙超</t>
  </si>
  <si>
    <t>粤J2073A</t>
  </si>
  <si>
    <t>259252X</t>
  </si>
  <si>
    <t>LGBH12E25FY299235</t>
  </si>
  <si>
    <t>梁远江</t>
  </si>
  <si>
    <t>粤JC3947</t>
  </si>
  <si>
    <t>2016-03-23</t>
  </si>
  <si>
    <t>345557X</t>
  </si>
  <si>
    <t>LGBH12E29FY339283</t>
  </si>
  <si>
    <t>陈彩霞</t>
  </si>
  <si>
    <t>粤J2D530</t>
  </si>
  <si>
    <t>2016-04-06</t>
  </si>
  <si>
    <t>345282X</t>
  </si>
  <si>
    <t>LGBH12E28FY339307</t>
  </si>
  <si>
    <t>徐锦念</t>
  </si>
  <si>
    <t>2016-04-07</t>
  </si>
  <si>
    <t>LGBH12E27FY301597</t>
  </si>
  <si>
    <t>林卓健</t>
  </si>
  <si>
    <t>粤J1D327</t>
  </si>
  <si>
    <t>262272X</t>
  </si>
  <si>
    <t>LGBH12E21FY300798</t>
  </si>
  <si>
    <t>梁均祥</t>
  </si>
  <si>
    <t>粤JL6732</t>
  </si>
  <si>
    <t>389112X</t>
  </si>
  <si>
    <t>LGBH12E01GY425235</t>
  </si>
  <si>
    <t>东风日产牌DFL7162AAD3</t>
  </si>
  <si>
    <r>
      <rPr>
        <b/>
        <sz val="9"/>
        <color indexed="8"/>
        <rFont val="宋体"/>
        <family val="0"/>
      </rPr>
      <t>现场核查情况</t>
    </r>
  </si>
  <si>
    <r>
      <rPr>
        <b/>
        <sz val="9"/>
        <color indexed="8"/>
        <rFont val="宋体"/>
        <family val="0"/>
      </rPr>
      <t>不相符的情况说明</t>
    </r>
  </si>
  <si>
    <r>
      <rPr>
        <b/>
        <sz val="9"/>
        <color indexed="8"/>
        <rFont val="宋体"/>
        <family val="0"/>
      </rPr>
      <t>营运月数是否相符</t>
    </r>
  </si>
  <si>
    <r>
      <rPr>
        <b/>
        <sz val="9"/>
        <color indexed="8"/>
        <rFont val="宋体"/>
        <family val="0"/>
      </rPr>
      <t>车辆行驶证</t>
    </r>
  </si>
  <si>
    <r>
      <rPr>
        <b/>
        <sz val="9"/>
        <color indexed="8"/>
        <rFont val="宋体"/>
        <family val="0"/>
      </rPr>
      <t>车辆基础信息是否相符</t>
    </r>
  </si>
  <si>
    <r>
      <rPr>
        <b/>
        <sz val="9"/>
        <color indexed="8"/>
        <rFont val="宋体"/>
        <family val="0"/>
      </rPr>
      <t>日期</t>
    </r>
  </si>
  <si>
    <r>
      <rPr>
        <b/>
        <sz val="9"/>
        <color indexed="8"/>
        <rFont val="宋体"/>
        <family val="0"/>
      </rPr>
      <t>车辆是否存在</t>
    </r>
  </si>
  <si>
    <t>基础信息</t>
  </si>
  <si>
    <t>申报的里程数据</t>
  </si>
  <si>
    <t>运营天数</t>
  </si>
  <si>
    <t>运营月数</t>
  </si>
  <si>
    <t>车辆新增日期</t>
  </si>
  <si>
    <t>车辆退出日期</t>
  </si>
  <si>
    <t>巡游出租车车辆核查明细表</t>
  </si>
  <si>
    <t>其他申报情况</t>
  </si>
  <si>
    <r>
      <rPr>
        <b/>
        <sz val="9"/>
        <color indexed="8"/>
        <rFont val="宋体"/>
        <family val="0"/>
      </rPr>
      <t>是否新能源车</t>
    </r>
  </si>
  <si>
    <r>
      <t>2022</t>
    </r>
    <r>
      <rPr>
        <b/>
        <sz val="9"/>
        <color indexed="8"/>
        <rFont val="宋体"/>
        <family val="0"/>
      </rPr>
      <t>年是否存在被县级以上相关部门核定存在服务质量、防疫、经营等负面行为</t>
    </r>
  </si>
  <si>
    <r>
      <t>2022</t>
    </r>
    <r>
      <rPr>
        <b/>
        <sz val="9"/>
        <color indexed="8"/>
        <rFont val="宋体"/>
        <family val="0"/>
      </rPr>
      <t>年发生同责及以上事故</t>
    </r>
    <r>
      <rPr>
        <b/>
        <sz val="9"/>
        <color indexed="8"/>
        <rFont val="宋体"/>
        <family val="0"/>
      </rPr>
      <t>致人死亡</t>
    </r>
    <r>
      <rPr>
        <b/>
        <sz val="9"/>
        <color indexed="8"/>
        <rFont val="宋体"/>
        <family val="0"/>
      </rPr>
      <t>人数</t>
    </r>
  </si>
  <si>
    <t>2023-11-03</t>
  </si>
  <si>
    <t>2016-02-04</t>
  </si>
  <si>
    <t>2023-02-08</t>
  </si>
  <si>
    <t>2016-05-07</t>
  </si>
  <si>
    <t>2023-04-21</t>
  </si>
  <si>
    <t>2023-10-27</t>
  </si>
  <si>
    <t>2024-03-23</t>
  </si>
  <si>
    <t>2023-11-11</t>
  </si>
  <si>
    <t>2024-03-29</t>
  </si>
  <si>
    <t>2023-10-15</t>
  </si>
  <si>
    <t>2022-08-19</t>
  </si>
  <si>
    <t>2022-04-29</t>
  </si>
  <si>
    <t>2022-01-28</t>
  </si>
  <si>
    <r>
      <rPr>
        <sz val="10"/>
        <rFont val="宋体"/>
        <family val="0"/>
      </rPr>
      <t>粤</t>
    </r>
    <r>
      <rPr>
        <sz val="10"/>
        <rFont val="Arial"/>
        <family val="2"/>
      </rPr>
      <t>J6C156</t>
    </r>
  </si>
  <si>
    <t>个别车辆申报的车辆新增日期、车辆退出日期可能存在每月不一致的情况，本表取数以该车辆最后一个月申报的数据为准，如粤J6C157</t>
  </si>
  <si>
    <r>
      <rPr>
        <sz val="10"/>
        <rFont val="宋体"/>
        <family val="0"/>
      </rPr>
      <t>粤</t>
    </r>
    <r>
      <rPr>
        <sz val="10"/>
        <rFont val="Arial"/>
        <family val="2"/>
      </rPr>
      <t>J5C467</t>
    </r>
  </si>
  <si>
    <r>
      <rPr>
        <sz val="10"/>
        <rFont val="宋体"/>
        <family val="0"/>
      </rPr>
      <t>粤</t>
    </r>
    <r>
      <rPr>
        <sz val="10"/>
        <rFont val="Arial"/>
        <family val="2"/>
      </rPr>
      <t>J6C145</t>
    </r>
  </si>
  <si>
    <r>
      <rPr>
        <sz val="10"/>
        <rFont val="宋体"/>
        <family val="0"/>
      </rPr>
      <t>粤</t>
    </r>
    <r>
      <rPr>
        <sz val="10"/>
        <rFont val="Arial"/>
        <family val="2"/>
      </rPr>
      <t>J6C157</t>
    </r>
  </si>
  <si>
    <r>
      <rPr>
        <sz val="10"/>
        <rFont val="宋体"/>
        <family val="0"/>
      </rPr>
      <t>粤</t>
    </r>
    <r>
      <rPr>
        <sz val="10"/>
        <rFont val="Arial"/>
        <family val="2"/>
      </rPr>
      <t>J6C165</t>
    </r>
  </si>
  <si>
    <r>
      <rPr>
        <sz val="10"/>
        <rFont val="宋体"/>
        <family val="0"/>
      </rPr>
      <t>粤</t>
    </r>
    <r>
      <rPr>
        <sz val="10"/>
        <rFont val="Arial"/>
        <family val="2"/>
      </rPr>
      <t>J6C167</t>
    </r>
  </si>
  <si>
    <r>
      <rPr>
        <sz val="10"/>
        <rFont val="宋体"/>
        <family val="0"/>
      </rPr>
      <t>粤</t>
    </r>
    <r>
      <rPr>
        <sz val="10"/>
        <rFont val="Arial"/>
        <family val="2"/>
      </rPr>
      <t>J7C061</t>
    </r>
  </si>
  <si>
    <t>4764</t>
  </si>
  <si>
    <t>粤JD07017</t>
  </si>
  <si>
    <t>2021-08-11</t>
  </si>
  <si>
    <t>017563A</t>
  </si>
  <si>
    <t>LGB61YEA3MS029051</t>
  </si>
  <si>
    <t>粤JD08621</t>
  </si>
  <si>
    <t>017575A</t>
  </si>
  <si>
    <t>LGB61YEA4MS028894</t>
  </si>
  <si>
    <t>粤JD03218</t>
  </si>
  <si>
    <t>017577A</t>
  </si>
  <si>
    <t>LGB61YEA1MS028903</t>
  </si>
  <si>
    <t>粤JD01981</t>
  </si>
  <si>
    <t>017541A</t>
  </si>
  <si>
    <t>LGB61YEA4MS028958</t>
  </si>
  <si>
    <t>粤JD00861</t>
  </si>
  <si>
    <t>017400A</t>
  </si>
  <si>
    <t>LGB61YEA3MS028868</t>
  </si>
  <si>
    <t>粤JD07221</t>
  </si>
  <si>
    <t>017427A</t>
  </si>
  <si>
    <t>LGB61YEA6MS028928</t>
  </si>
  <si>
    <t>粤JD04948</t>
  </si>
  <si>
    <t>017537A</t>
  </si>
  <si>
    <t>LGB61YEAXMS029080</t>
  </si>
  <si>
    <t>粤JD04449</t>
  </si>
  <si>
    <t>017543A</t>
  </si>
  <si>
    <t>LGB61YEA3MS028949</t>
  </si>
  <si>
    <t>粤JD00251</t>
  </si>
  <si>
    <t>2021-08-24</t>
  </si>
  <si>
    <t>018010A</t>
  </si>
  <si>
    <t>LGB61YEA3MS030197</t>
  </si>
  <si>
    <t>018240A</t>
  </si>
  <si>
    <t>LGB61YEA6MS030761</t>
  </si>
  <si>
    <t>粤JD00427</t>
  </si>
  <si>
    <t>018416A</t>
  </si>
  <si>
    <t>LGB61YEA8MS031314</t>
  </si>
  <si>
    <t>粤JD00435</t>
  </si>
  <si>
    <t>017691A</t>
  </si>
  <si>
    <t>LGB61YEA4MS030161</t>
  </si>
  <si>
    <t>粤JD00440</t>
  </si>
  <si>
    <t>018099A</t>
  </si>
  <si>
    <t>LGB61YEA3MS030734</t>
  </si>
  <si>
    <t>粤JD03340</t>
  </si>
  <si>
    <t>018464A</t>
  </si>
  <si>
    <t>LGB61YEA1MS031185</t>
  </si>
  <si>
    <t>粤JD04331</t>
  </si>
  <si>
    <t>018140A</t>
  </si>
  <si>
    <t>LGB61YEA1MS030490</t>
  </si>
  <si>
    <t>粤JD04335</t>
  </si>
  <si>
    <t>017868A</t>
  </si>
  <si>
    <t>LGB61YEA9MS030964</t>
  </si>
  <si>
    <t>粤JD04355</t>
  </si>
  <si>
    <t>018159A</t>
  </si>
  <si>
    <t>LGB61YEAXMS030987</t>
  </si>
  <si>
    <t>017899A</t>
  </si>
  <si>
    <t>LGB61YEA7MS030526</t>
  </si>
  <si>
    <t>粤JD04945</t>
  </si>
  <si>
    <t>2022-10-12</t>
  </si>
  <si>
    <t>015035A</t>
  </si>
  <si>
    <t>LGB61YEA4NS066157</t>
  </si>
  <si>
    <t>粤JD06943</t>
  </si>
  <si>
    <t>015037A</t>
  </si>
  <si>
    <t>LGB61YEA8NS066162</t>
  </si>
  <si>
    <t>粤JD07495</t>
  </si>
  <si>
    <t>014382A</t>
  </si>
  <si>
    <t>LGB61YEAXNS065434</t>
  </si>
  <si>
    <t>粤JD04103</t>
  </si>
  <si>
    <t>014918A</t>
  </si>
  <si>
    <t>LGB61YEA2NS065430</t>
  </si>
  <si>
    <t>2022-01-10</t>
  </si>
  <si>
    <t>2021-10-13</t>
  </si>
  <si>
    <t>粤JD00057</t>
  </si>
  <si>
    <t>017725A</t>
  </si>
  <si>
    <t>LGB61YEA1MS029386</t>
  </si>
  <si>
    <t>020125A</t>
  </si>
  <si>
    <t>LGB61YEA7MS035774</t>
  </si>
  <si>
    <t>粤JD00646</t>
  </si>
  <si>
    <t>2021-08-12</t>
  </si>
  <si>
    <t>017728A</t>
  </si>
  <si>
    <t>粤JD00738</t>
  </si>
  <si>
    <t>2021-09-22</t>
  </si>
  <si>
    <t>019150A</t>
  </si>
  <si>
    <t>LGB61YEA9MS032830</t>
  </si>
  <si>
    <t>粤JD00825</t>
  </si>
  <si>
    <t>017678A</t>
  </si>
  <si>
    <t>LGB61YEA5MS029116</t>
  </si>
  <si>
    <t>粤JD00846</t>
  </si>
  <si>
    <t>2021-10-25</t>
  </si>
  <si>
    <t>019794A</t>
  </si>
  <si>
    <t>LGB61YEA0MS035826</t>
  </si>
  <si>
    <t>粤JD01043</t>
  </si>
  <si>
    <t>2021-08-09</t>
  </si>
  <si>
    <t>017783A</t>
  </si>
  <si>
    <t>LGB61YEA8MS029904</t>
  </si>
  <si>
    <t>粤JD01049</t>
  </si>
  <si>
    <t>017947A</t>
  </si>
  <si>
    <t>LGB61YEA3MS029597</t>
  </si>
  <si>
    <t>粤JD01051</t>
  </si>
  <si>
    <t>017954A</t>
  </si>
  <si>
    <t>LGB61YEA9MS029636</t>
  </si>
  <si>
    <t>粤JD01057</t>
  </si>
  <si>
    <t>017945A</t>
  </si>
  <si>
    <t>LGB61YEAXMS029645</t>
  </si>
  <si>
    <t>粤JD01065</t>
  </si>
  <si>
    <t>017810A</t>
  </si>
  <si>
    <t>LGB61YEA5MS029858</t>
  </si>
  <si>
    <t>粤JD01143</t>
  </si>
  <si>
    <t>019234A</t>
  </si>
  <si>
    <t>LGB61YEA3MS032807</t>
  </si>
  <si>
    <t>粤JD01176</t>
  </si>
  <si>
    <t>017813A</t>
  </si>
  <si>
    <t>LGB61YEA7MS029912</t>
  </si>
  <si>
    <t>粤JD01197</t>
  </si>
  <si>
    <t>017953A</t>
  </si>
  <si>
    <t>LGB61YEA5MS029620</t>
  </si>
  <si>
    <t>017779A</t>
  </si>
  <si>
    <t>LGB61YEA1MS029811</t>
  </si>
  <si>
    <t>粤JD01436</t>
  </si>
  <si>
    <t>017955A</t>
  </si>
  <si>
    <t>LGB61YEA7MS029778</t>
  </si>
  <si>
    <t>粤JD01438</t>
  </si>
  <si>
    <t>019184A</t>
  </si>
  <si>
    <t>LGB61YEA1MS032529</t>
  </si>
  <si>
    <t>017780A</t>
  </si>
  <si>
    <t>LGB61YEA1MS029890</t>
  </si>
  <si>
    <t>粤JD02251</t>
  </si>
  <si>
    <t>017478A</t>
  </si>
  <si>
    <t>LGB61YEA8MS029126</t>
  </si>
  <si>
    <t>020090A</t>
  </si>
  <si>
    <t>LGB61YEA1MS035785</t>
  </si>
  <si>
    <t>粤JD02661</t>
  </si>
  <si>
    <t>017950A</t>
  </si>
  <si>
    <t>LGB61YEA0MS029556</t>
  </si>
  <si>
    <t>粤JD03209</t>
  </si>
  <si>
    <t>019262A</t>
  </si>
  <si>
    <t>LGB61YEA3MS032841</t>
  </si>
  <si>
    <t>粤JD03739</t>
  </si>
  <si>
    <t>018799A</t>
  </si>
  <si>
    <t>LGB61YEAXMS032321</t>
  </si>
  <si>
    <t>019218A</t>
  </si>
  <si>
    <t>LGB61YEA1MS032501</t>
  </si>
  <si>
    <t>粤JD04340</t>
  </si>
  <si>
    <t>2021-12-16</t>
  </si>
  <si>
    <t>022374A</t>
  </si>
  <si>
    <t>LGB61YEA5MS044621</t>
  </si>
  <si>
    <t>019180A</t>
  </si>
  <si>
    <t>LGB61YEA1MS032515</t>
  </si>
  <si>
    <t>粤JD04509</t>
  </si>
  <si>
    <t>020126A</t>
  </si>
  <si>
    <t>LGB61YEAXMS035770</t>
  </si>
  <si>
    <t>粤JD04829</t>
  </si>
  <si>
    <t>019206A</t>
  </si>
  <si>
    <t>LGB61YEA4MS032816</t>
  </si>
  <si>
    <t>020123A</t>
  </si>
  <si>
    <t>LGB61YEA4MS035781</t>
  </si>
  <si>
    <t>粤JD04939</t>
  </si>
  <si>
    <t>020124A</t>
  </si>
  <si>
    <t>LGB61YEA0MS035776</t>
  </si>
  <si>
    <t>粤JD05480</t>
  </si>
  <si>
    <t>019482A</t>
  </si>
  <si>
    <t>LGB61YEA0MS032313</t>
  </si>
  <si>
    <t>粤JD05485</t>
  </si>
  <si>
    <t>019178A</t>
  </si>
  <si>
    <t>LGB61YEA4MS032489</t>
  </si>
  <si>
    <t>粤JD05525</t>
  </si>
  <si>
    <t>017726A</t>
  </si>
  <si>
    <t>LGB61YEA5NA63BEV</t>
  </si>
  <si>
    <t>粤JD05541</t>
  </si>
  <si>
    <t>022274A</t>
  </si>
  <si>
    <t>LGB61YEA0MS043683</t>
  </si>
  <si>
    <t>粤JD06548</t>
  </si>
  <si>
    <t>020023A</t>
  </si>
  <si>
    <t>LGB61YEA9MS035761</t>
  </si>
  <si>
    <t>粤JD07037</t>
  </si>
  <si>
    <t>017596A</t>
  </si>
  <si>
    <t>LGB61YEA8MS029479</t>
  </si>
  <si>
    <t>粤JD07791</t>
  </si>
  <si>
    <t>017622A</t>
  </si>
  <si>
    <t>LGB61YEA0MS029539</t>
  </si>
  <si>
    <t>018536A</t>
  </si>
  <si>
    <t>LGB61YEAXMS035722</t>
  </si>
  <si>
    <t>018702A</t>
  </si>
  <si>
    <t>LGB61YEA6MS032302</t>
  </si>
  <si>
    <t>粤JD08445</t>
  </si>
  <si>
    <t>020018A</t>
  </si>
  <si>
    <t>LGB61YEAXMS035767</t>
  </si>
  <si>
    <t>粤JD08648</t>
  </si>
  <si>
    <t>018818A</t>
  </si>
  <si>
    <t>LGB61YEA0MS032294</t>
  </si>
  <si>
    <t>粤JD08741</t>
  </si>
  <si>
    <t>026022A</t>
  </si>
  <si>
    <t>LGB61YEA4MS055576</t>
  </si>
  <si>
    <t>粤JD08865</t>
  </si>
  <si>
    <t>017534A</t>
  </si>
  <si>
    <t>LGB61YEA5MS029066</t>
  </si>
  <si>
    <t>粤JD09021</t>
  </si>
  <si>
    <t>019479A</t>
  </si>
  <si>
    <t>LGB61YEA4MS032282</t>
  </si>
  <si>
    <t>粤JD09198</t>
  </si>
  <si>
    <t>017631A</t>
  </si>
  <si>
    <t>LGB61YEA8MS029367</t>
  </si>
  <si>
    <t>粤JD09438</t>
  </si>
  <si>
    <t>018801A</t>
  </si>
  <si>
    <t>LGB61YEA4MS032332</t>
  </si>
  <si>
    <t>粤JD09480</t>
  </si>
  <si>
    <t>020088A</t>
  </si>
  <si>
    <t>LGB61YEA4MS035795</t>
  </si>
  <si>
    <t>粤JD31177</t>
  </si>
  <si>
    <t>B20113A</t>
  </si>
  <si>
    <t>LGB61YEA5MS035837</t>
  </si>
  <si>
    <t>粤JD33061</t>
  </si>
  <si>
    <t>022167A</t>
  </si>
  <si>
    <t>LGB61YEA5MS043260</t>
  </si>
  <si>
    <t>粤JD34213</t>
  </si>
  <si>
    <t>2021-11-17</t>
  </si>
  <si>
    <t>020969A</t>
  </si>
  <si>
    <t>LGB61YEA4MS040799</t>
  </si>
  <si>
    <t>粤JD37099</t>
  </si>
  <si>
    <t>020089A</t>
  </si>
  <si>
    <t>LGB61YEA3MS035786</t>
  </si>
  <si>
    <t>粤JD37330</t>
  </si>
  <si>
    <t>021834A</t>
  </si>
  <si>
    <t>LGB61YEA9MS043648</t>
  </si>
  <si>
    <t>粤JD37455</t>
  </si>
  <si>
    <t>021094A</t>
  </si>
  <si>
    <t>LGB61YEA7MS040649</t>
  </si>
  <si>
    <t>粤JD39049</t>
  </si>
  <si>
    <t>022435A</t>
  </si>
  <si>
    <t>LGB61YEA6MS044417</t>
  </si>
  <si>
    <t>粤JD39707</t>
  </si>
  <si>
    <t>021090A</t>
  </si>
  <si>
    <t>LGB61YEA0MS041075</t>
  </si>
  <si>
    <t>粤JD40478</t>
  </si>
  <si>
    <t>020813A</t>
  </si>
  <si>
    <t>LGB61YEA2MS040994</t>
  </si>
  <si>
    <t>粤JD40877</t>
  </si>
  <si>
    <t>021188A</t>
  </si>
  <si>
    <t>LGB61YEA5MS041315</t>
  </si>
  <si>
    <t>粤JD41160</t>
  </si>
  <si>
    <t>022700A</t>
  </si>
  <si>
    <t>LGB61YEA5MS044912</t>
  </si>
  <si>
    <t>粤JD41768</t>
  </si>
  <si>
    <t>021487A</t>
  </si>
  <si>
    <t>LGB61YEA9MS041348</t>
  </si>
  <si>
    <t>粤JD42799</t>
  </si>
  <si>
    <t>021033A</t>
  </si>
  <si>
    <t>LGB61YEA5MS040682</t>
  </si>
  <si>
    <t>粤JD42988</t>
  </si>
  <si>
    <t>020093A</t>
  </si>
  <si>
    <t>LGB61YEA6MS035801</t>
  </si>
  <si>
    <t>粤JD43372</t>
  </si>
  <si>
    <t>022211A</t>
  </si>
  <si>
    <t>LGB61YEA1MS043286</t>
  </si>
  <si>
    <t>粤JD43431</t>
  </si>
  <si>
    <t>022156A</t>
  </si>
  <si>
    <t>LGB61YEA6MS043249</t>
  </si>
  <si>
    <t>粤JD43480</t>
  </si>
  <si>
    <t>022593A</t>
  </si>
  <si>
    <t>LGB61YEA0MS044400</t>
  </si>
  <si>
    <t>粤JD43499</t>
  </si>
  <si>
    <t>021372A</t>
  </si>
  <si>
    <t>LGB61YEA3MS041099</t>
  </si>
  <si>
    <t>粤JD43733</t>
  </si>
  <si>
    <t>020087A</t>
  </si>
  <si>
    <t>LGB61YEA5MS035790</t>
  </si>
  <si>
    <t>粤JD43813</t>
  </si>
  <si>
    <t>021417A</t>
  </si>
  <si>
    <t>LGB61YEA8MS041048</t>
  </si>
  <si>
    <t>粤JD44565</t>
  </si>
  <si>
    <t>022752A</t>
  </si>
  <si>
    <t>LGB61YEA1MS044860</t>
  </si>
  <si>
    <t>粤JD44663</t>
  </si>
  <si>
    <t>022603A</t>
  </si>
  <si>
    <t>LGB61YEA2MS044365</t>
  </si>
  <si>
    <t>粤JD45255</t>
  </si>
  <si>
    <t>022528A</t>
  </si>
  <si>
    <t>LGB61YEA5MS044375</t>
  </si>
  <si>
    <t>粤JD45339</t>
  </si>
  <si>
    <t>021833A</t>
  </si>
  <si>
    <t>LGB61YEA6MS043672</t>
  </si>
  <si>
    <t>粤JD45738</t>
  </si>
  <si>
    <t>021148A</t>
  </si>
  <si>
    <t>LGB61YEAXMS040886</t>
  </si>
  <si>
    <t>粤JD46877</t>
  </si>
  <si>
    <t>47645</t>
  </si>
  <si>
    <t>021488A</t>
  </si>
  <si>
    <t>LGB61YEA1MS041294</t>
  </si>
  <si>
    <t>粤JD47585</t>
  </si>
  <si>
    <t>021490A</t>
  </si>
  <si>
    <t>LGB61YEA9MS041267</t>
  </si>
  <si>
    <t>粤JD48733</t>
  </si>
  <si>
    <t>020095A</t>
  </si>
  <si>
    <t>LGB61YEA7MS035810</t>
  </si>
  <si>
    <t>粤JD49349</t>
  </si>
  <si>
    <t>022164A</t>
  </si>
  <si>
    <t>LGB61YEA6MS043283</t>
  </si>
  <si>
    <t>粤JD49400</t>
  </si>
  <si>
    <t>021091A</t>
  </si>
  <si>
    <t>LGB61YEA6MS040772</t>
  </si>
  <si>
    <t>粤JD49700</t>
  </si>
  <si>
    <t>020892A</t>
  </si>
  <si>
    <t>LGB61YEA2MS041210</t>
  </si>
  <si>
    <t>粤JD49886</t>
  </si>
  <si>
    <t>021881A</t>
  </si>
  <si>
    <t>LGB61YEA2MS043667</t>
  </si>
  <si>
    <t>粤JD49978</t>
  </si>
  <si>
    <t>019791A</t>
  </si>
  <si>
    <t>LGB61YEA3MS035819</t>
  </si>
  <si>
    <t>2021-10-26</t>
  </si>
  <si>
    <t>2027-10-26</t>
  </si>
  <si>
    <t>2021-09-09</t>
  </si>
  <si>
    <t>2027-09-09</t>
  </si>
  <si>
    <t>2022-11-14</t>
  </si>
  <si>
    <t>2028-11-14</t>
  </si>
  <si>
    <t>是</t>
  </si>
  <si>
    <r>
      <rPr>
        <sz val="10"/>
        <rFont val="宋体"/>
        <family val="0"/>
      </rPr>
      <t>粤</t>
    </r>
    <r>
      <rPr>
        <sz val="10"/>
        <rFont val="Arial"/>
        <family val="2"/>
      </rPr>
      <t>J7C161</t>
    </r>
  </si>
  <si>
    <r>
      <rPr>
        <sz val="10"/>
        <rFont val="宋体"/>
        <family val="0"/>
      </rPr>
      <t>粤</t>
    </r>
    <r>
      <rPr>
        <sz val="10"/>
        <rFont val="Arial"/>
        <family val="2"/>
      </rPr>
      <t>J7C165</t>
    </r>
  </si>
  <si>
    <r>
      <rPr>
        <sz val="10"/>
        <rFont val="宋体"/>
        <family val="0"/>
      </rPr>
      <t>粤</t>
    </r>
    <r>
      <rPr>
        <sz val="10"/>
        <rFont val="Arial"/>
        <family val="2"/>
      </rPr>
      <t>J5C947</t>
    </r>
  </si>
  <si>
    <r>
      <rPr>
        <sz val="10"/>
        <rFont val="宋体"/>
        <family val="0"/>
      </rPr>
      <t>粤</t>
    </r>
    <r>
      <rPr>
        <sz val="10"/>
        <rFont val="Arial"/>
        <family val="2"/>
      </rPr>
      <t>J5C953</t>
    </r>
  </si>
  <si>
    <r>
      <rPr>
        <sz val="10"/>
        <rFont val="宋体"/>
        <family val="0"/>
      </rPr>
      <t>粤</t>
    </r>
    <r>
      <rPr>
        <sz val="10"/>
        <rFont val="Arial"/>
        <family val="2"/>
      </rPr>
      <t>J6C307</t>
    </r>
  </si>
  <si>
    <r>
      <rPr>
        <sz val="10"/>
        <rFont val="宋体"/>
        <family val="0"/>
      </rPr>
      <t>粤</t>
    </r>
    <r>
      <rPr>
        <sz val="10"/>
        <rFont val="Arial"/>
        <family val="2"/>
      </rPr>
      <t>J6C343</t>
    </r>
  </si>
  <si>
    <t>263374X</t>
  </si>
  <si>
    <t>2016-02-04</t>
  </si>
  <si>
    <t>否</t>
  </si>
  <si>
    <t>LGB61YEA6MS029397</t>
  </si>
  <si>
    <t>是</t>
  </si>
  <si>
    <r>
      <t>运营数据为空的，是申报的里程信息没有该车辆，需要核实车辆的营运状态。如果是在营运的，就需要企业解释为什么没有运营数据；</t>
    </r>
    <r>
      <rPr>
        <sz val="10"/>
        <color indexed="10"/>
        <rFont val="宋体"/>
        <family val="0"/>
      </rPr>
      <t>如果登记日期是23年的，就可以删除</t>
    </r>
  </si>
  <si>
    <r>
      <rPr>
        <sz val="10"/>
        <rFont val="宋体"/>
        <family val="0"/>
      </rPr>
      <t>证上登记日期为</t>
    </r>
    <r>
      <rPr>
        <sz val="10"/>
        <rFont val="Arial"/>
        <family val="2"/>
      </rPr>
      <t>2016-03-29</t>
    </r>
  </si>
  <si>
    <t>无</t>
  </si>
  <si>
    <t>是否新能源车</t>
  </si>
  <si>
    <r>
      <t>车辆</t>
    </r>
    <r>
      <rPr>
        <b/>
        <sz val="9"/>
        <color indexed="8"/>
        <rFont val="Times New Roman"/>
        <family val="1"/>
      </rPr>
      <t>GPS</t>
    </r>
    <r>
      <rPr>
        <b/>
        <sz val="9"/>
        <color indexed="8"/>
        <rFont val="宋体"/>
        <family val="0"/>
      </rPr>
      <t>或发班记录表</t>
    </r>
  </si>
  <si>
    <t>按运营天数折算的营运月数</t>
  </si>
  <si>
    <t>序号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</si>
  <si>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</si>
  <si>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</si>
  <si>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</si>
  <si>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</si>
  <si>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</si>
  <si>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</si>
  <si>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</si>
  <si>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</si>
  <si>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</si>
  <si>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</si>
  <si>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</si>
  <si>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</si>
  <si>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</si>
  <si>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</si>
  <si>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</si>
  <si>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</si>
  <si>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</si>
  <si>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</si>
  <si>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</si>
  <si>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</si>
  <si>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</si>
  <si>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否</t>
  </si>
  <si>
    <t>业户名称：江门市个体户集体</t>
  </si>
  <si>
    <t>个体名称</t>
  </si>
  <si>
    <t>粤J2D247</t>
  </si>
  <si>
    <t>企业名称：江门市新会区三侨出租小汽车有限公司</t>
  </si>
  <si>
    <t>序号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</si>
  <si>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</si>
  <si>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</si>
  <si>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</si>
  <si>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</si>
  <si>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</si>
  <si>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</si>
  <si>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</si>
  <si>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</si>
  <si>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</si>
  <si>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</si>
  <si>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</si>
  <si>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</si>
  <si>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</si>
  <si>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</si>
  <si>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</si>
  <si>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</si>
  <si>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</si>
  <si>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r>
      <rPr>
        <sz val="10"/>
        <rFont val="宋体"/>
        <family val="0"/>
      </rPr>
      <t>东风日产牌</t>
    </r>
    <r>
      <rPr>
        <sz val="10"/>
        <rFont val="Arial"/>
        <family val="2"/>
      </rPr>
      <t>DFL7162MAL2</t>
    </r>
  </si>
  <si>
    <r>
      <rPr>
        <b/>
        <sz val="12"/>
        <color indexed="8"/>
        <rFont val="宋体"/>
        <family val="0"/>
      </rPr>
      <t>核查情况</t>
    </r>
  </si>
  <si>
    <r>
      <rPr>
        <b/>
        <sz val="11"/>
        <color indexed="8"/>
        <rFont val="宋体"/>
        <family val="0"/>
      </rPr>
      <t>核查情况</t>
    </r>
  </si>
  <si>
    <r>
      <rPr>
        <b/>
        <sz val="10"/>
        <color indexed="8"/>
        <rFont val="宋体"/>
        <family val="0"/>
      </rPr>
      <t>车辆行驶证</t>
    </r>
  </si>
  <si>
    <r>
      <t>车辆</t>
    </r>
    <r>
      <rPr>
        <b/>
        <sz val="10"/>
        <color indexed="8"/>
        <rFont val="Times New Roman"/>
        <family val="1"/>
      </rPr>
      <t>GPS</t>
    </r>
    <r>
      <rPr>
        <b/>
        <sz val="10"/>
        <color indexed="8"/>
        <rFont val="宋体"/>
        <family val="0"/>
      </rPr>
      <t>或发班记录表</t>
    </r>
  </si>
  <si>
    <r>
      <rPr>
        <b/>
        <sz val="10"/>
        <color indexed="8"/>
        <rFont val="宋体"/>
        <family val="0"/>
      </rPr>
      <t>现场核查情况</t>
    </r>
  </si>
  <si>
    <r>
      <t>2022</t>
    </r>
    <r>
      <rPr>
        <b/>
        <sz val="10"/>
        <color indexed="8"/>
        <rFont val="宋体"/>
        <family val="0"/>
      </rPr>
      <t>年发生同责及以上事故致人死亡人数</t>
    </r>
  </si>
  <si>
    <r>
      <t>2022</t>
    </r>
    <r>
      <rPr>
        <b/>
        <sz val="10"/>
        <color indexed="8"/>
        <rFont val="宋体"/>
        <family val="0"/>
      </rPr>
      <t>年是否存在被县级以上相关部门核定存在服务质量、防疫、经营等负面行为</t>
    </r>
  </si>
  <si>
    <r>
      <rPr>
        <b/>
        <sz val="10"/>
        <color indexed="8"/>
        <rFont val="宋体"/>
        <family val="0"/>
      </rPr>
      <t>车辆基础信息是否相符</t>
    </r>
  </si>
  <si>
    <r>
      <rPr>
        <b/>
        <sz val="10"/>
        <color indexed="8"/>
        <rFont val="宋体"/>
        <family val="0"/>
      </rPr>
      <t>不相符的情况说明</t>
    </r>
  </si>
  <si>
    <r>
      <rPr>
        <b/>
        <sz val="10"/>
        <color indexed="8"/>
        <rFont val="宋体"/>
        <family val="0"/>
      </rPr>
      <t>营运月数是否相符</t>
    </r>
  </si>
  <si>
    <r>
      <rPr>
        <b/>
        <sz val="10"/>
        <color indexed="8"/>
        <rFont val="宋体"/>
        <family val="0"/>
      </rPr>
      <t>是否纳入工信部推广目录</t>
    </r>
  </si>
  <si>
    <r>
      <rPr>
        <b/>
        <sz val="10"/>
        <color indexed="8"/>
        <rFont val="宋体"/>
        <family val="0"/>
      </rPr>
      <t>日期</t>
    </r>
  </si>
  <si>
    <r>
      <rPr>
        <b/>
        <sz val="10"/>
        <color indexed="8"/>
        <rFont val="宋体"/>
        <family val="0"/>
      </rPr>
      <t>车辆是否存在</t>
    </r>
  </si>
  <si>
    <t>1</t>
  </si>
  <si>
    <t>2</t>
  </si>
  <si>
    <t>2021-11-04</t>
  </si>
  <si>
    <t>2027-11-04</t>
  </si>
  <si>
    <t>2021-10-20</t>
  </si>
  <si>
    <t>2027-10-20</t>
  </si>
  <si>
    <t>2021-11-26</t>
  </si>
  <si>
    <t>2027-11-26</t>
  </si>
  <si>
    <t>2022-03-31</t>
  </si>
  <si>
    <t>2028-03-31</t>
  </si>
  <si>
    <t>2022-11-28</t>
  </si>
  <si>
    <t>2028-11-28</t>
  </si>
  <si>
    <t>2021-12-30</t>
  </si>
  <si>
    <t>2027-12-30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</si>
  <si>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</si>
  <si>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</si>
  <si>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</si>
  <si>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</si>
  <si>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</si>
  <si>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</si>
  <si>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</si>
  <si>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</si>
  <si>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</si>
  <si>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</si>
  <si>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</si>
  <si>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</si>
  <si>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</si>
  <si>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</si>
  <si>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</si>
  <si>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</si>
  <si>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</si>
  <si>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</si>
  <si>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</si>
  <si>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</si>
  <si>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</si>
  <si>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</si>
  <si>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</si>
  <si>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</si>
  <si>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</si>
  <si>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</si>
  <si>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</si>
  <si>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</si>
  <si>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</si>
  <si>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</si>
  <si>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</si>
  <si>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</si>
  <si>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</si>
  <si>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</si>
  <si>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</si>
  <si>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</si>
  <si>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</si>
  <si>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</si>
  <si>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</si>
  <si>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</si>
  <si>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</si>
  <si>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r>
      <rPr>
        <sz val="10"/>
        <rFont val="宋体"/>
        <family val="0"/>
      </rPr>
      <t>大众牌</t>
    </r>
    <r>
      <rPr>
        <sz val="10"/>
        <rFont val="Arial"/>
        <family val="2"/>
      </rPr>
      <t>FV7160BBMBC</t>
    </r>
  </si>
  <si>
    <t>是否纳入工信部推广目录</t>
  </si>
  <si>
    <r>
      <rPr>
        <sz val="10"/>
        <rFont val="宋体"/>
        <family val="0"/>
      </rPr>
      <t>东风日产牌</t>
    </r>
    <r>
      <rPr>
        <sz val="10"/>
        <rFont val="Arial"/>
        <family val="2"/>
      </rPr>
      <t>DFL7162MAL2</t>
    </r>
  </si>
  <si>
    <r>
      <rPr>
        <sz val="10"/>
        <rFont val="宋体"/>
        <family val="0"/>
      </rPr>
      <t>东风日产牌</t>
    </r>
    <r>
      <rPr>
        <sz val="10"/>
        <rFont val="Arial"/>
        <family val="2"/>
      </rPr>
      <t>DFL7162MAL2</t>
    </r>
  </si>
  <si>
    <t>2022年是否报废或注销营运证</t>
  </si>
  <si>
    <t>行标签</t>
  </si>
  <si>
    <t>计数项:时间</t>
  </si>
  <si>
    <t>粤JD00233</t>
  </si>
  <si>
    <t>粤JD01430</t>
  </si>
  <si>
    <t>粤JD01450</t>
  </si>
  <si>
    <t>粤JD02396</t>
  </si>
  <si>
    <t>粤JD04243</t>
  </si>
  <si>
    <t>粤JD04358</t>
  </si>
  <si>
    <t>粤JD04886</t>
  </si>
  <si>
    <t>粤JD07849</t>
  </si>
  <si>
    <t>粤JD08259</t>
  </si>
  <si>
    <t>江门南安</t>
  </si>
  <si>
    <t>粤JD00376</t>
  </si>
  <si>
    <t>粤JD06443</t>
  </si>
  <si>
    <t>鹤山南安</t>
  </si>
  <si>
    <r>
      <t>4</t>
    </r>
    <r>
      <rPr>
        <b/>
        <sz val="12"/>
        <rFont val="Arial"/>
        <family val="2"/>
      </rPr>
      <t>月</t>
    </r>
  </si>
  <si>
    <r>
      <t>6</t>
    </r>
    <r>
      <rPr>
        <b/>
        <sz val="12"/>
        <rFont val="Arial"/>
        <family val="2"/>
      </rPr>
      <t>月</t>
    </r>
  </si>
  <si>
    <r>
      <t>8</t>
    </r>
    <r>
      <rPr>
        <b/>
        <sz val="12"/>
        <rFont val="Arial"/>
        <family val="2"/>
      </rPr>
      <t>月</t>
    </r>
  </si>
  <si>
    <r>
      <t>10</t>
    </r>
    <r>
      <rPr>
        <b/>
        <sz val="12"/>
        <rFont val="Arial"/>
        <family val="2"/>
      </rPr>
      <t>月</t>
    </r>
  </si>
  <si>
    <r>
      <t>12</t>
    </r>
    <r>
      <rPr>
        <b/>
        <sz val="12"/>
        <rFont val="Arial"/>
        <family val="2"/>
      </rPr>
      <t>月</t>
    </r>
  </si>
  <si>
    <t>√</t>
  </si>
  <si>
    <t>×</t>
  </si>
  <si>
    <r>
      <t>4</t>
    </r>
    <r>
      <rPr>
        <b/>
        <sz val="11"/>
        <rFont val="Arial"/>
        <family val="2"/>
      </rPr>
      <t>月</t>
    </r>
  </si>
  <si>
    <r>
      <t>6</t>
    </r>
    <r>
      <rPr>
        <b/>
        <sz val="11"/>
        <rFont val="Arial"/>
        <family val="2"/>
      </rPr>
      <t>月</t>
    </r>
  </si>
  <si>
    <r>
      <t>8</t>
    </r>
    <r>
      <rPr>
        <b/>
        <sz val="11"/>
        <rFont val="Arial"/>
        <family val="2"/>
      </rPr>
      <t>月</t>
    </r>
  </si>
  <si>
    <r>
      <t>10</t>
    </r>
    <r>
      <rPr>
        <b/>
        <sz val="11"/>
        <rFont val="Arial"/>
        <family val="2"/>
      </rPr>
      <t>月</t>
    </r>
  </si>
  <si>
    <r>
      <t>12</t>
    </r>
    <r>
      <rPr>
        <b/>
        <sz val="11"/>
        <rFont val="Arial"/>
        <family val="2"/>
      </rPr>
      <t>月</t>
    </r>
  </si>
  <si>
    <r>
      <rPr>
        <sz val="11"/>
        <rFont val="Arial"/>
        <family val="2"/>
      </rPr>
      <t>车牌号</t>
    </r>
  </si>
  <si>
    <r>
      <rPr>
        <sz val="11"/>
        <rFont val="Arial"/>
        <family val="2"/>
      </rPr>
      <t>粤</t>
    </r>
    <r>
      <rPr>
        <sz val="11"/>
        <rFont val="Times New Roman"/>
        <family val="1"/>
      </rPr>
      <t>JD00251</t>
    </r>
  </si>
  <si>
    <r>
      <rPr>
        <sz val="11"/>
        <rFont val="Arial"/>
        <family val="2"/>
      </rPr>
      <t>粤</t>
    </r>
    <r>
      <rPr>
        <sz val="11"/>
        <rFont val="Times New Roman"/>
        <family val="1"/>
      </rPr>
      <t>JD00435</t>
    </r>
  </si>
  <si>
    <r>
      <rPr>
        <sz val="11"/>
        <rFont val="Arial"/>
        <family val="2"/>
      </rPr>
      <t>粤</t>
    </r>
    <r>
      <rPr>
        <sz val="11"/>
        <rFont val="Times New Roman"/>
        <family val="1"/>
      </rPr>
      <t>JD00440</t>
    </r>
  </si>
  <si>
    <r>
      <rPr>
        <sz val="11"/>
        <rFont val="Arial"/>
        <family val="2"/>
      </rPr>
      <t>粤</t>
    </r>
    <r>
      <rPr>
        <sz val="11"/>
        <rFont val="Times New Roman"/>
        <family val="1"/>
      </rPr>
      <t>JD00861</t>
    </r>
  </si>
  <si>
    <r>
      <rPr>
        <sz val="11"/>
        <rFont val="Arial"/>
        <family val="2"/>
      </rPr>
      <t>粤</t>
    </r>
    <r>
      <rPr>
        <sz val="11"/>
        <rFont val="Times New Roman"/>
        <family val="1"/>
      </rPr>
      <t>JD01981</t>
    </r>
  </si>
  <si>
    <r>
      <rPr>
        <sz val="11"/>
        <rFont val="Arial"/>
        <family val="2"/>
      </rPr>
      <t>粤</t>
    </r>
    <r>
      <rPr>
        <sz val="11"/>
        <rFont val="Times New Roman"/>
        <family val="1"/>
      </rPr>
      <t>JD03218</t>
    </r>
  </si>
  <si>
    <r>
      <rPr>
        <sz val="11"/>
        <rFont val="Arial"/>
        <family val="2"/>
      </rPr>
      <t>粤</t>
    </r>
    <r>
      <rPr>
        <sz val="11"/>
        <rFont val="Times New Roman"/>
        <family val="1"/>
      </rPr>
      <t>JD04331</t>
    </r>
  </si>
  <si>
    <r>
      <rPr>
        <sz val="11"/>
        <rFont val="Arial"/>
        <family val="2"/>
      </rPr>
      <t>粤</t>
    </r>
    <r>
      <rPr>
        <sz val="11"/>
        <rFont val="Times New Roman"/>
        <family val="1"/>
      </rPr>
      <t>JD04948</t>
    </r>
  </si>
  <si>
    <r>
      <rPr>
        <sz val="11"/>
        <rFont val="Arial"/>
        <family val="2"/>
      </rPr>
      <t>粤</t>
    </r>
    <r>
      <rPr>
        <sz val="11"/>
        <rFont val="Times New Roman"/>
        <family val="1"/>
      </rPr>
      <t>JD07017</t>
    </r>
  </si>
  <si>
    <r>
      <rPr>
        <sz val="11"/>
        <rFont val="Arial"/>
        <family val="2"/>
      </rPr>
      <t>粤</t>
    </r>
    <r>
      <rPr>
        <sz val="11"/>
        <rFont val="Times New Roman"/>
        <family val="1"/>
      </rPr>
      <t>JD07221</t>
    </r>
  </si>
  <si>
    <r>
      <rPr>
        <sz val="11"/>
        <rFont val="Arial"/>
        <family val="2"/>
      </rPr>
      <t>粤</t>
    </r>
    <r>
      <rPr>
        <sz val="11"/>
        <rFont val="Times New Roman"/>
        <family val="1"/>
      </rPr>
      <t>JD08621</t>
    </r>
  </si>
  <si>
    <t>25-31</t>
  </si>
  <si>
    <t>√</t>
  </si>
  <si>
    <t>1天（31）</t>
  </si>
  <si>
    <t>1天（21）</t>
  </si>
  <si>
    <t>1天（19）</t>
  </si>
  <si>
    <t>3天（1-3）</t>
  </si>
  <si>
    <t>31天</t>
  </si>
  <si>
    <t>28天</t>
  </si>
  <si>
    <t>1天（3）</t>
  </si>
  <si>
    <t>13天（4-16）</t>
  </si>
  <si>
    <t>1天（10）</t>
  </si>
  <si>
    <t>3天(1-3)</t>
  </si>
  <si>
    <t>1天（2）</t>
  </si>
  <si>
    <t>3天（10、28、29）</t>
  </si>
  <si>
    <t>9天（9、13、15-17、20、22、25、30）</t>
  </si>
  <si>
    <t>2天（15、16）</t>
  </si>
  <si>
    <t>7天（6-12）</t>
  </si>
  <si>
    <t>2天（30、31）</t>
  </si>
  <si>
    <t>4天（1-4）</t>
  </si>
  <si>
    <t>1天（20）</t>
  </si>
  <si>
    <t>1天（1）</t>
  </si>
  <si>
    <t>2天（11、13）</t>
  </si>
  <si>
    <t>30天</t>
  </si>
  <si>
    <t>1天（11）</t>
  </si>
  <si>
    <t>1天（4)</t>
  </si>
  <si>
    <t>1天（28）</t>
  </si>
  <si>
    <t>1天（25）</t>
  </si>
  <si>
    <t>3天（10、15、20）</t>
  </si>
  <si>
    <t>29天（1-29）</t>
  </si>
  <si>
    <t>1天（24）</t>
  </si>
  <si>
    <t>2天（7、8）</t>
  </si>
  <si>
    <t>31天（×）</t>
  </si>
  <si>
    <t>1天（6）</t>
  </si>
  <si>
    <t>1天（23)</t>
  </si>
  <si>
    <t>7天（1-7）</t>
  </si>
  <si>
    <t>28天（×）</t>
  </si>
  <si>
    <t>2天（6、7）</t>
  </si>
  <si>
    <t>7天（1-4、7、10、15）</t>
  </si>
  <si>
    <t>14天(1-8、10、12、13、15、19、20)</t>
  </si>
  <si>
    <t>3天（2、21、28）</t>
  </si>
  <si>
    <t>2天（1、11）</t>
  </si>
  <si>
    <t>3天（4、24、30)</t>
  </si>
  <si>
    <t>2天（12、31）</t>
  </si>
  <si>
    <t>5天（1、2、4、13、14)</t>
  </si>
  <si>
    <t>2天（4、30）</t>
  </si>
  <si>
    <t>2天（29、31）</t>
  </si>
  <si>
    <t>8天（1-5、21、23）</t>
  </si>
  <si>
    <t>2天（13、14）</t>
  </si>
  <si>
    <t>1天（12）</t>
  </si>
  <si>
    <t>3天（6、7、8）</t>
  </si>
  <si>
    <t>5天（1-5）</t>
  </si>
  <si>
    <t>19天（10-26、30、31）</t>
  </si>
  <si>
    <t>4天（10-12、19）</t>
  </si>
  <si>
    <t>10天（1-9、19）</t>
  </si>
  <si>
    <t>2天（4-5）</t>
  </si>
  <si>
    <t>27天（1-26、31）</t>
  </si>
  <si>
    <t>3天（1、12-13）</t>
  </si>
  <si>
    <t>16天（1、8-9、15-16、18-19、21-22、25-31）</t>
  </si>
  <si>
    <t>5天（3-4、6、11、14）</t>
  </si>
  <si>
    <t>1天（23）</t>
  </si>
  <si>
    <t>11天（1-11）</t>
  </si>
  <si>
    <t>3天（1、22、28）</t>
  </si>
  <si>
    <r>
      <rPr>
        <sz val="10"/>
        <rFont val="Arial"/>
        <family val="2"/>
      </rPr>
      <t>√</t>
    </r>
  </si>
  <si>
    <r>
      <t>4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18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21-23</t>
    </r>
    <r>
      <rPr>
        <sz val="10"/>
        <rFont val="Arial"/>
        <family val="2"/>
      </rPr>
      <t>）</t>
    </r>
  </si>
  <si>
    <r>
      <t>3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26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27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28</t>
    </r>
    <r>
      <rPr>
        <sz val="10"/>
        <rFont val="Arial"/>
        <family val="2"/>
      </rPr>
      <t>）</t>
    </r>
  </si>
  <si>
    <r>
      <t>2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30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31</t>
    </r>
    <r>
      <rPr>
        <sz val="10"/>
        <rFont val="Arial"/>
        <family val="2"/>
      </rPr>
      <t>）</t>
    </r>
  </si>
  <si>
    <r>
      <t>5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1-3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26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28</t>
    </r>
    <r>
      <rPr>
        <sz val="10"/>
        <rFont val="Arial"/>
        <family val="2"/>
      </rPr>
      <t>）</t>
    </r>
  </si>
  <si>
    <r>
      <t>2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9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11</t>
    </r>
    <r>
      <rPr>
        <sz val="10"/>
        <rFont val="Arial"/>
        <family val="2"/>
      </rPr>
      <t>）</t>
    </r>
  </si>
  <si>
    <r>
      <t>2</t>
    </r>
    <r>
      <rPr>
        <sz val="10"/>
        <rFont val="Arial"/>
        <family val="2"/>
      </rPr>
      <t>天</t>
    </r>
    <r>
      <rPr>
        <sz val="10"/>
        <rFont val="Times New Roman"/>
        <family val="1"/>
      </rPr>
      <t>(1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2)</t>
    </r>
  </si>
  <si>
    <r>
      <t>2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24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25</t>
    </r>
    <r>
      <rPr>
        <sz val="10"/>
        <rFont val="Arial"/>
        <family val="2"/>
      </rPr>
      <t>）</t>
    </r>
  </si>
  <si>
    <r>
      <t>5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25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26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29-31</t>
    </r>
    <r>
      <rPr>
        <sz val="10"/>
        <rFont val="Arial"/>
        <family val="2"/>
      </rPr>
      <t>）</t>
    </r>
  </si>
  <si>
    <r>
      <t>2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14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23</t>
    </r>
    <r>
      <rPr>
        <sz val="10"/>
        <rFont val="Arial"/>
        <family val="2"/>
      </rPr>
      <t>）</t>
    </r>
  </si>
  <si>
    <r>
      <t>4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4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5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10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23</t>
    </r>
    <r>
      <rPr>
        <sz val="10"/>
        <rFont val="Arial"/>
        <family val="2"/>
      </rPr>
      <t>）</t>
    </r>
  </si>
  <si>
    <r>
      <t>3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11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20</t>
    </r>
    <r>
      <rPr>
        <sz val="10"/>
        <rFont val="Arial"/>
        <family val="2"/>
      </rPr>
      <t>）</t>
    </r>
  </si>
  <si>
    <r>
      <t>4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11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15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22</t>
    </r>
    <r>
      <rPr>
        <sz val="10"/>
        <rFont val="Arial"/>
        <family val="2"/>
      </rPr>
      <t>）</t>
    </r>
  </si>
  <si>
    <r>
      <t>2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22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26</t>
    </r>
    <r>
      <rPr>
        <sz val="10"/>
        <rFont val="Arial"/>
        <family val="2"/>
      </rPr>
      <t>）</t>
    </r>
  </si>
  <si>
    <r>
      <t>9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18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20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25-31</t>
    </r>
    <r>
      <rPr>
        <sz val="10"/>
        <rFont val="Arial"/>
        <family val="2"/>
      </rPr>
      <t>）</t>
    </r>
  </si>
  <si>
    <r>
      <t>30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1-19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21-31</t>
    </r>
    <r>
      <rPr>
        <sz val="10"/>
        <rFont val="Arial"/>
        <family val="2"/>
      </rPr>
      <t>）</t>
    </r>
  </si>
  <si>
    <r>
      <t>3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7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8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30</t>
    </r>
    <r>
      <rPr>
        <sz val="10"/>
        <rFont val="Arial"/>
        <family val="2"/>
      </rPr>
      <t>）</t>
    </r>
  </si>
  <si>
    <r>
      <t>2</t>
    </r>
    <r>
      <rPr>
        <sz val="10"/>
        <rFont val="Arial"/>
        <family val="2"/>
      </rPr>
      <t>天</t>
    </r>
    <r>
      <rPr>
        <sz val="10"/>
        <rFont val="Times New Roman"/>
        <family val="1"/>
      </rPr>
      <t>(4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23)</t>
    </r>
  </si>
  <si>
    <r>
      <t>7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22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23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26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29-31</t>
    </r>
    <r>
      <rPr>
        <sz val="10"/>
        <rFont val="Arial"/>
        <family val="2"/>
      </rPr>
      <t>）</t>
    </r>
  </si>
  <si>
    <r>
      <t>4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1-3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14</t>
    </r>
    <r>
      <rPr>
        <sz val="10"/>
        <rFont val="Arial"/>
        <family val="2"/>
      </rPr>
      <t>）</t>
    </r>
  </si>
  <si>
    <r>
      <t>2</t>
    </r>
    <r>
      <rPr>
        <sz val="10"/>
        <rFont val="Arial"/>
        <family val="2"/>
      </rPr>
      <t>天</t>
    </r>
    <r>
      <rPr>
        <sz val="10"/>
        <rFont val="Times New Roman"/>
        <family val="1"/>
      </rPr>
      <t>(13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19)</t>
    </r>
  </si>
  <si>
    <r>
      <t>5</t>
    </r>
    <r>
      <rPr>
        <sz val="10"/>
        <rFont val="Arial"/>
        <family val="2"/>
      </rPr>
      <t>天</t>
    </r>
    <r>
      <rPr>
        <sz val="10"/>
        <rFont val="Times New Roman"/>
        <family val="1"/>
      </rPr>
      <t>(2-5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7)</t>
    </r>
  </si>
  <si>
    <r>
      <t>2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7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8</t>
    </r>
    <r>
      <rPr>
        <sz val="10"/>
        <rFont val="Arial"/>
        <family val="2"/>
      </rPr>
      <t>）</t>
    </r>
  </si>
  <si>
    <r>
      <t>7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9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10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18-22</t>
    </r>
    <r>
      <rPr>
        <sz val="10"/>
        <rFont val="Arial"/>
        <family val="2"/>
      </rPr>
      <t>）</t>
    </r>
  </si>
  <si>
    <r>
      <t>2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21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22</t>
    </r>
    <r>
      <rPr>
        <sz val="10"/>
        <rFont val="Arial"/>
        <family val="2"/>
      </rPr>
      <t>）</t>
    </r>
  </si>
  <si>
    <r>
      <t>11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10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12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21</t>
    </r>
    <r>
      <rPr>
        <sz val="10"/>
        <rFont val="Arial"/>
        <family val="2"/>
      </rPr>
      <t>）</t>
    </r>
  </si>
  <si>
    <r>
      <t>7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2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7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11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13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14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15</t>
    </r>
    <r>
      <rPr>
        <sz val="10"/>
        <rFont val="Arial"/>
        <family val="2"/>
      </rPr>
      <t>）</t>
    </r>
  </si>
  <si>
    <r>
      <t>29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1-22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25-31</t>
    </r>
    <r>
      <rPr>
        <sz val="10"/>
        <rFont val="Arial"/>
        <family val="2"/>
      </rPr>
      <t>）</t>
    </r>
  </si>
  <si>
    <r>
      <t>30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1-23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25-31</t>
    </r>
    <r>
      <rPr>
        <sz val="10"/>
        <rFont val="Arial"/>
        <family val="2"/>
      </rPr>
      <t>）</t>
    </r>
  </si>
  <si>
    <r>
      <t>27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1-13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15-28</t>
    </r>
    <r>
      <rPr>
        <sz val="10"/>
        <rFont val="Arial"/>
        <family val="2"/>
      </rPr>
      <t>）</t>
    </r>
  </si>
  <si>
    <r>
      <t>12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3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7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9-11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14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17-22</t>
    </r>
    <r>
      <rPr>
        <sz val="10"/>
        <rFont val="Arial"/>
        <family val="2"/>
      </rPr>
      <t>）</t>
    </r>
  </si>
  <si>
    <r>
      <t>2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10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28</t>
    </r>
    <r>
      <rPr>
        <sz val="10"/>
        <rFont val="Arial"/>
        <family val="2"/>
      </rPr>
      <t>）</t>
    </r>
  </si>
  <si>
    <r>
      <t>3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12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13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27</t>
    </r>
  </si>
  <si>
    <r>
      <t>10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1-9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31</t>
    </r>
    <r>
      <rPr>
        <sz val="10"/>
        <rFont val="Arial"/>
        <family val="2"/>
      </rPr>
      <t>）</t>
    </r>
  </si>
  <si>
    <r>
      <t>4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4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8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10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25</t>
    </r>
    <r>
      <rPr>
        <sz val="10"/>
        <rFont val="Arial"/>
        <family val="2"/>
      </rPr>
      <t>）</t>
    </r>
  </si>
  <si>
    <r>
      <t>30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1-28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30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31</t>
    </r>
    <r>
      <rPr>
        <sz val="10"/>
        <rFont val="Arial"/>
        <family val="2"/>
      </rPr>
      <t>）</t>
    </r>
  </si>
  <si>
    <r>
      <t>3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4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9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30</t>
    </r>
    <r>
      <rPr>
        <sz val="10"/>
        <rFont val="Arial"/>
        <family val="2"/>
      </rPr>
      <t>）</t>
    </r>
  </si>
  <si>
    <r>
      <t>8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14-19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30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31</t>
    </r>
    <r>
      <rPr>
        <sz val="10"/>
        <rFont val="Arial"/>
        <family val="2"/>
      </rPr>
      <t>）</t>
    </r>
  </si>
  <si>
    <r>
      <t>7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2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9-13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31</t>
    </r>
    <r>
      <rPr>
        <sz val="10"/>
        <rFont val="Arial"/>
        <family val="2"/>
      </rPr>
      <t>）</t>
    </r>
  </si>
  <si>
    <r>
      <t>3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16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17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31</t>
    </r>
    <r>
      <rPr>
        <sz val="10"/>
        <rFont val="Arial"/>
        <family val="2"/>
      </rPr>
      <t>）</t>
    </r>
  </si>
  <si>
    <r>
      <rPr>
        <b/>
        <sz val="10"/>
        <rFont val="Arial"/>
        <family val="2"/>
      </rPr>
      <t>车牌号</t>
    </r>
  </si>
  <si>
    <t>1</t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</si>
  <si>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</si>
  <si>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√</t>
    </r>
  </si>
  <si>
    <t>2</t>
  </si>
  <si>
    <r>
      <t>27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5-31</t>
    </r>
    <r>
      <rPr>
        <sz val="10"/>
        <rFont val="宋体"/>
        <family val="0"/>
      </rPr>
      <t>）</t>
    </r>
  </si>
  <si>
    <r>
      <t>12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1-12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</si>
  <si>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</si>
  <si>
    <r>
      <t>15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17-31</t>
    </r>
    <r>
      <rPr>
        <sz val="10"/>
        <rFont val="宋体"/>
        <family val="0"/>
      </rPr>
      <t>）</t>
    </r>
  </si>
  <si>
    <r>
      <t>14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1-14</t>
    </r>
    <r>
      <rPr>
        <sz val="10"/>
        <rFont val="宋体"/>
        <family val="0"/>
      </rPr>
      <t>）</t>
    </r>
  </si>
  <si>
    <t>9</t>
  </si>
  <si>
    <t>10</t>
  </si>
  <si>
    <r>
      <t>4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）</t>
    </r>
  </si>
  <si>
    <t>14</t>
  </si>
  <si>
    <t>15</t>
  </si>
  <si>
    <r>
      <t>5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26-30</t>
    </r>
    <r>
      <rPr>
        <sz val="10"/>
        <rFont val="宋体"/>
        <family val="0"/>
      </rPr>
      <t>）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</si>
  <si>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18-20</t>
    </r>
    <r>
      <rPr>
        <sz val="10"/>
        <rFont val="宋体"/>
        <family val="0"/>
      </rPr>
      <t>）</t>
    </r>
  </si>
  <si>
    <r>
      <rPr>
        <sz val="10"/>
        <color indexed="10"/>
        <rFont val="Arial"/>
        <family val="2"/>
      </rPr>
      <t>粤</t>
    </r>
    <r>
      <rPr>
        <sz val="10"/>
        <color indexed="10"/>
        <rFont val="Times New Roman"/>
        <family val="1"/>
      </rPr>
      <t>JD08445</t>
    </r>
  </si>
  <si>
    <r>
      <t>26</t>
    </r>
    <r>
      <rPr>
        <sz val="10"/>
        <color indexed="10"/>
        <rFont val="Arial"/>
        <family val="2"/>
      </rPr>
      <t>天（</t>
    </r>
    <r>
      <rPr>
        <sz val="10"/>
        <color indexed="10"/>
        <rFont val="Times New Roman"/>
        <family val="1"/>
      </rPr>
      <t>1-20</t>
    </r>
    <r>
      <rPr>
        <sz val="10"/>
        <color indexed="10"/>
        <rFont val="Arial"/>
        <family val="2"/>
      </rPr>
      <t>、</t>
    </r>
    <r>
      <rPr>
        <sz val="10"/>
        <color indexed="10"/>
        <rFont val="Times New Roman"/>
        <family val="1"/>
      </rPr>
      <t>23-28</t>
    </r>
    <r>
      <rPr>
        <sz val="10"/>
        <color indexed="10"/>
        <rFont val="Arial"/>
        <family val="2"/>
      </rPr>
      <t>）</t>
    </r>
  </si>
  <si>
    <r>
      <t>28</t>
    </r>
    <r>
      <rPr>
        <sz val="10"/>
        <color indexed="10"/>
        <rFont val="Arial"/>
        <family val="2"/>
      </rPr>
      <t>天（</t>
    </r>
    <r>
      <rPr>
        <sz val="10"/>
        <color indexed="10"/>
        <rFont val="Times New Roman"/>
        <family val="1"/>
      </rPr>
      <t>1-3</t>
    </r>
    <r>
      <rPr>
        <sz val="10"/>
        <color indexed="10"/>
        <rFont val="Arial"/>
        <family val="2"/>
      </rPr>
      <t>、</t>
    </r>
    <r>
      <rPr>
        <sz val="10"/>
        <color indexed="10"/>
        <rFont val="Times New Roman"/>
        <family val="1"/>
      </rPr>
      <t>5-9</t>
    </r>
    <r>
      <rPr>
        <sz val="10"/>
        <color indexed="10"/>
        <rFont val="Arial"/>
        <family val="2"/>
      </rPr>
      <t>、</t>
    </r>
    <r>
      <rPr>
        <sz val="10"/>
        <color indexed="10"/>
        <rFont val="Times New Roman"/>
        <family val="1"/>
      </rPr>
      <t>12-31</t>
    </r>
    <r>
      <rPr>
        <sz val="10"/>
        <color indexed="10"/>
        <rFont val="Arial"/>
        <family val="2"/>
      </rPr>
      <t>）</t>
    </r>
  </si>
  <si>
    <r>
      <t>4</t>
    </r>
    <r>
      <rPr>
        <sz val="10"/>
        <color indexed="10"/>
        <rFont val="Arial"/>
        <family val="2"/>
      </rPr>
      <t>天（</t>
    </r>
    <r>
      <rPr>
        <sz val="10"/>
        <color indexed="10"/>
        <rFont val="Times New Roman"/>
        <family val="1"/>
      </rPr>
      <t>25</t>
    </r>
    <r>
      <rPr>
        <sz val="10"/>
        <color indexed="10"/>
        <rFont val="Arial"/>
        <family val="2"/>
      </rPr>
      <t>、</t>
    </r>
    <r>
      <rPr>
        <sz val="10"/>
        <color indexed="10"/>
        <rFont val="Times New Roman"/>
        <family val="1"/>
      </rPr>
      <t>26</t>
    </r>
    <r>
      <rPr>
        <sz val="10"/>
        <color indexed="10"/>
        <rFont val="Arial"/>
        <family val="2"/>
      </rPr>
      <t>、</t>
    </r>
    <r>
      <rPr>
        <sz val="10"/>
        <color indexed="10"/>
        <rFont val="Times New Roman"/>
        <family val="1"/>
      </rPr>
      <t>28</t>
    </r>
    <r>
      <rPr>
        <sz val="10"/>
        <color indexed="10"/>
        <rFont val="Arial"/>
        <family val="2"/>
      </rPr>
      <t>、</t>
    </r>
    <r>
      <rPr>
        <sz val="10"/>
        <color indexed="10"/>
        <rFont val="Times New Roman"/>
        <family val="1"/>
      </rPr>
      <t>30</t>
    </r>
    <r>
      <rPr>
        <sz val="10"/>
        <color indexed="10"/>
        <rFont val="Arial"/>
        <family val="2"/>
      </rPr>
      <t>）</t>
    </r>
  </si>
  <si>
    <r>
      <t>7</t>
    </r>
    <r>
      <rPr>
        <sz val="10"/>
        <color indexed="10"/>
        <rFont val="Arial"/>
        <family val="2"/>
      </rPr>
      <t>天（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Arial"/>
        <family val="2"/>
      </rPr>
      <t>、</t>
    </r>
    <r>
      <rPr>
        <sz val="10"/>
        <color indexed="10"/>
        <rFont val="Times New Roman"/>
        <family val="1"/>
      </rPr>
      <t>3</t>
    </r>
    <r>
      <rPr>
        <sz val="10"/>
        <color indexed="10"/>
        <rFont val="Arial"/>
        <family val="2"/>
      </rPr>
      <t>、</t>
    </r>
    <r>
      <rPr>
        <sz val="10"/>
        <color indexed="10"/>
        <rFont val="Times New Roman"/>
        <family val="1"/>
      </rPr>
      <t>16</t>
    </r>
    <r>
      <rPr>
        <sz val="10"/>
        <color indexed="10"/>
        <rFont val="Arial"/>
        <family val="2"/>
      </rPr>
      <t>、</t>
    </r>
    <r>
      <rPr>
        <sz val="10"/>
        <color indexed="10"/>
        <rFont val="Times New Roman"/>
        <family val="1"/>
      </rPr>
      <t>17</t>
    </r>
    <r>
      <rPr>
        <sz val="10"/>
        <color indexed="10"/>
        <rFont val="Arial"/>
        <family val="2"/>
      </rPr>
      <t>、</t>
    </r>
    <r>
      <rPr>
        <sz val="10"/>
        <color indexed="10"/>
        <rFont val="Times New Roman"/>
        <family val="1"/>
      </rPr>
      <t>19-21</t>
    </r>
    <r>
      <rPr>
        <sz val="10"/>
        <color indexed="10"/>
        <rFont val="Arial"/>
        <family val="2"/>
      </rPr>
      <t>）</t>
    </r>
  </si>
  <si>
    <r>
      <rPr>
        <sz val="10"/>
        <color indexed="8"/>
        <rFont val="宋体"/>
        <family val="0"/>
      </rPr>
      <t>√</t>
    </r>
  </si>
  <si>
    <r>
      <rPr>
        <sz val="10"/>
        <color indexed="10"/>
        <rFont val="Arial"/>
        <family val="2"/>
      </rPr>
      <t>粤</t>
    </r>
    <r>
      <rPr>
        <sz val="10"/>
        <color indexed="10"/>
        <rFont val="Times New Roman"/>
        <family val="1"/>
      </rPr>
      <t>JD40877</t>
    </r>
  </si>
  <si>
    <r>
      <rPr>
        <sz val="10"/>
        <color indexed="10"/>
        <rFont val="宋体"/>
        <family val="0"/>
      </rPr>
      <t>√</t>
    </r>
  </si>
  <si>
    <r>
      <t>2</t>
    </r>
    <r>
      <rPr>
        <sz val="10"/>
        <color indexed="10"/>
        <rFont val="Arial"/>
        <family val="2"/>
      </rPr>
      <t>天（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Arial"/>
        <family val="2"/>
      </rPr>
      <t>、</t>
    </r>
    <r>
      <rPr>
        <sz val="10"/>
        <color indexed="10"/>
        <rFont val="Times New Roman"/>
        <family val="1"/>
      </rPr>
      <t>13</t>
    </r>
    <r>
      <rPr>
        <sz val="10"/>
        <color indexed="10"/>
        <rFont val="Arial"/>
        <family val="2"/>
      </rPr>
      <t>）</t>
    </r>
  </si>
  <si>
    <r>
      <t>3</t>
    </r>
    <r>
      <rPr>
        <sz val="10"/>
        <color indexed="10"/>
        <rFont val="Arial"/>
        <family val="2"/>
      </rPr>
      <t>天（</t>
    </r>
    <r>
      <rPr>
        <sz val="10"/>
        <color indexed="10"/>
        <rFont val="Times New Roman"/>
        <family val="1"/>
      </rPr>
      <t>2</t>
    </r>
    <r>
      <rPr>
        <sz val="10"/>
        <color indexed="10"/>
        <rFont val="Arial"/>
        <family val="2"/>
      </rPr>
      <t>、</t>
    </r>
    <r>
      <rPr>
        <sz val="10"/>
        <color indexed="10"/>
        <rFont val="Times New Roman"/>
        <family val="1"/>
      </rPr>
      <t>6</t>
    </r>
    <r>
      <rPr>
        <sz val="10"/>
        <color indexed="10"/>
        <rFont val="Arial"/>
        <family val="2"/>
      </rPr>
      <t>、</t>
    </r>
    <r>
      <rPr>
        <sz val="10"/>
        <color indexed="10"/>
        <rFont val="Times New Roman"/>
        <family val="1"/>
      </rPr>
      <t>22</t>
    </r>
    <r>
      <rPr>
        <sz val="10"/>
        <color indexed="10"/>
        <rFont val="Arial"/>
        <family val="2"/>
      </rPr>
      <t>）</t>
    </r>
  </si>
  <si>
    <r>
      <rPr>
        <sz val="10"/>
        <color indexed="10"/>
        <rFont val="Arial"/>
        <family val="2"/>
      </rPr>
      <t>粤</t>
    </r>
    <r>
      <rPr>
        <sz val="10"/>
        <color indexed="10"/>
        <rFont val="Times New Roman"/>
        <family val="1"/>
      </rPr>
      <t>JD41768</t>
    </r>
  </si>
  <si>
    <r>
      <rPr>
        <sz val="10"/>
        <color indexed="8"/>
        <rFont val="Arial"/>
        <family val="2"/>
      </rPr>
      <t>粤</t>
    </r>
    <r>
      <rPr>
        <sz val="10"/>
        <color indexed="8"/>
        <rFont val="Times New Roman"/>
        <family val="1"/>
      </rPr>
      <t>JD42799</t>
    </r>
  </si>
  <si>
    <r>
      <rPr>
        <sz val="10"/>
        <color indexed="8"/>
        <rFont val="Arial"/>
        <family val="2"/>
      </rPr>
      <t>粤</t>
    </r>
    <r>
      <rPr>
        <sz val="10"/>
        <color indexed="8"/>
        <rFont val="Times New Roman"/>
        <family val="1"/>
      </rPr>
      <t>JD45255</t>
    </r>
  </si>
  <si>
    <r>
      <rPr>
        <b/>
        <sz val="10"/>
        <rFont val="宋体"/>
        <family val="0"/>
      </rPr>
      <t>序号</t>
    </r>
  </si>
  <si>
    <r>
      <t>1</t>
    </r>
    <r>
      <rPr>
        <sz val="12"/>
        <rFont val="宋体"/>
        <family val="0"/>
      </rPr>
      <t>月</t>
    </r>
  </si>
  <si>
    <r>
      <t>2</t>
    </r>
    <r>
      <rPr>
        <sz val="12"/>
        <rFont val="宋体"/>
        <family val="0"/>
      </rPr>
      <t>月</t>
    </r>
  </si>
  <si>
    <r>
      <t>3</t>
    </r>
    <r>
      <rPr>
        <b/>
        <sz val="12"/>
        <rFont val="宋体"/>
        <family val="0"/>
      </rPr>
      <t>月</t>
    </r>
  </si>
  <si>
    <r>
      <t>5</t>
    </r>
    <r>
      <rPr>
        <b/>
        <sz val="12"/>
        <rFont val="宋体"/>
        <family val="0"/>
      </rPr>
      <t>月</t>
    </r>
  </si>
  <si>
    <r>
      <t>7</t>
    </r>
    <r>
      <rPr>
        <b/>
        <sz val="12"/>
        <rFont val="宋体"/>
        <family val="0"/>
      </rPr>
      <t>月</t>
    </r>
  </si>
  <si>
    <r>
      <t>9</t>
    </r>
    <r>
      <rPr>
        <b/>
        <sz val="12"/>
        <rFont val="宋体"/>
        <family val="0"/>
      </rPr>
      <t>月</t>
    </r>
  </si>
  <si>
    <r>
      <t>11</t>
    </r>
    <r>
      <rPr>
        <b/>
        <sz val="12"/>
        <rFont val="宋体"/>
        <family val="0"/>
      </rPr>
      <t>月</t>
    </r>
  </si>
  <si>
    <r>
      <rPr>
        <b/>
        <sz val="12"/>
        <rFont val="宋体"/>
        <family val="0"/>
      </rPr>
      <t>总缺天数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</si>
  <si>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JD00057</t>
    </r>
  </si>
  <si>
    <r>
      <t>2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</si>
  <si>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8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5-12</t>
    </r>
    <r>
      <rPr>
        <sz val="10"/>
        <rFont val="宋体"/>
        <family val="0"/>
      </rPr>
      <t>）</t>
    </r>
  </si>
  <si>
    <r>
      <t>9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1-9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</si>
  <si>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</si>
  <si>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JD00233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</si>
  <si>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</si>
  <si>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√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</si>
  <si>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</t>
    </r>
  </si>
  <si>
    <r>
      <t>6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3-8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</si>
  <si>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</si>
  <si>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JD00646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</si>
  <si>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）</t>
    </r>
  </si>
  <si>
    <r>
      <t>9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）</t>
    </r>
  </si>
  <si>
    <r>
      <t>9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1-9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</si>
  <si>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JD00738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</si>
  <si>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JD00825</t>
    </r>
  </si>
  <si>
    <r>
      <t>15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9-15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18-21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</si>
  <si>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、）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</si>
  <si>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1-3</t>
    </r>
    <r>
      <rPr>
        <sz val="10"/>
        <rFont val="宋体"/>
        <family val="0"/>
      </rPr>
      <t>）</t>
    </r>
  </si>
  <si>
    <r>
      <t>11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9-13</t>
    </r>
    <r>
      <rPr>
        <sz val="10"/>
        <rFont val="宋体"/>
        <family val="0"/>
      </rPr>
      <t>）</t>
    </r>
  </si>
  <si>
    <r>
      <t>31</t>
    </r>
    <r>
      <rPr>
        <sz val="10"/>
        <rFont val="宋体"/>
        <family val="0"/>
      </rPr>
      <t>天</t>
    </r>
  </si>
  <si>
    <r>
      <t>28</t>
    </r>
    <r>
      <rPr>
        <sz val="10"/>
        <rFont val="宋体"/>
        <family val="0"/>
      </rPr>
      <t>天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</si>
  <si>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1-3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</si>
  <si>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JD01043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</si>
  <si>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JD01049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</si>
  <si>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JD01057</t>
    </r>
  </si>
  <si>
    <r>
      <t>12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22-28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</si>
  <si>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JD01065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</si>
  <si>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）</t>
    </r>
  </si>
  <si>
    <r>
      <t>5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）</t>
    </r>
  </si>
  <si>
    <r>
      <t>5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）</t>
    </r>
  </si>
  <si>
    <r>
      <t>6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</si>
  <si>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√</t>
    </r>
  </si>
  <si>
    <r>
      <t>3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(7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</si>
  <si>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</si>
  <si>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JD01143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</si>
  <si>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JD01176</t>
    </r>
  </si>
  <si>
    <r>
      <rPr>
        <sz val="10"/>
        <rFont val="宋体"/>
        <family val="0"/>
      </rPr>
      <t>√</t>
    </r>
  </si>
  <si>
    <r>
      <rPr>
        <sz val="10"/>
        <rFont val="Arial"/>
        <family val="2"/>
      </rPr>
      <t>√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</si>
  <si>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JD01197</t>
    </r>
  </si>
  <si>
    <r>
      <t>15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10-24</t>
    </r>
    <r>
      <rPr>
        <sz val="10"/>
        <rFont val="宋体"/>
        <family val="0"/>
      </rPr>
      <t>）</t>
    </r>
  </si>
  <si>
    <r>
      <t>2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</si>
  <si>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JD01430</t>
    </r>
  </si>
  <si>
    <r>
      <rPr>
        <sz val="10"/>
        <rFont val="宋体"/>
        <family val="0"/>
      </rPr>
      <t>√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</si>
  <si>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）</t>
    </r>
  </si>
  <si>
    <r>
      <t>6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5-10</t>
    </r>
    <r>
      <rPr>
        <sz val="10"/>
        <rFont val="宋体"/>
        <family val="0"/>
      </rPr>
      <t>）</t>
    </r>
  </si>
  <si>
    <r>
      <t>2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</si>
  <si>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</si>
  <si>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JD01436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</si>
  <si>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JD01438</t>
    </r>
  </si>
  <si>
    <r>
      <t>4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1-4</t>
    </r>
    <r>
      <rPr>
        <sz val="10"/>
        <rFont val="宋体"/>
        <family val="0"/>
      </rPr>
      <t>）</t>
    </r>
  </si>
  <si>
    <r>
      <t>13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20-28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）</t>
    </r>
  </si>
  <si>
    <r>
      <t>12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1-12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</si>
  <si>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</si>
  <si>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</si>
  <si>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JD01450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</si>
  <si>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</si>
  <si>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JD02251</t>
    </r>
  </si>
  <si>
    <r>
      <t>2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</t>
    </r>
  </si>
  <si>
    <r>
      <t>14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1-14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</si>
  <si>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JD02396</t>
    </r>
  </si>
  <si>
    <r>
      <t>4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30</t>
    </r>
  </si>
  <si>
    <r>
      <t>2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）</t>
    </r>
  </si>
  <si>
    <r>
      <t>2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</si>
  <si>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）</t>
    </r>
  </si>
  <si>
    <r>
      <t>7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25-31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</si>
  <si>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）</t>
    </r>
  </si>
  <si>
    <r>
      <t>6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22-24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27)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</si>
  <si>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JD03739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</si>
  <si>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31)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</si>
  <si>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</si>
  <si>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</t>
    </r>
  </si>
  <si>
    <r>
      <t>8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23-30</t>
    </r>
    <r>
      <rPr>
        <sz val="10"/>
        <rFont val="宋体"/>
        <family val="0"/>
      </rPr>
      <t>）</t>
    </r>
  </si>
  <si>
    <r>
      <t>12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1-12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</si>
  <si>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JD04340</t>
    </r>
  </si>
  <si>
    <r>
      <t>30</t>
    </r>
    <r>
      <rPr>
        <sz val="10"/>
        <rFont val="宋体"/>
        <family val="0"/>
      </rPr>
      <t>天</t>
    </r>
  </si>
  <si>
    <r>
      <t>15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(1-15)</t>
    </r>
  </si>
  <si>
    <r>
      <t>13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19-31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</si>
  <si>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JD04358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</si>
  <si>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</si>
  <si>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</si>
  <si>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）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</si>
  <si>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）</t>
    </r>
  </si>
  <si>
    <r>
      <t>6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）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</si>
  <si>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）</t>
    </r>
  </si>
  <si>
    <r>
      <t>5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</si>
  <si>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JD04509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</si>
  <si>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2-4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</si>
  <si>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JD04829</t>
    </r>
  </si>
  <si>
    <r>
      <t>4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</si>
  <si>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</si>
  <si>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14)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</si>
  <si>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</si>
  <si>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JD04886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</si>
  <si>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21)</t>
    </r>
  </si>
  <si>
    <r>
      <t>6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1-6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</si>
  <si>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8)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</si>
  <si>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5)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</si>
  <si>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4)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</si>
  <si>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JD04939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</si>
  <si>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</si>
  <si>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</si>
  <si>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</si>
  <si>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</si>
  <si>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JD05480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</si>
  <si>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JD05485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</si>
  <si>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</si>
  <si>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</si>
  <si>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(18)</t>
    </r>
  </si>
  <si>
    <r>
      <t>1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(20)</t>
    </r>
  </si>
  <si>
    <r>
      <t>5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16-19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</si>
  <si>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JD05525</t>
    </r>
  </si>
  <si>
    <r>
      <t>4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</si>
  <si>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</si>
  <si>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19)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</si>
  <si>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JD05541</t>
    </r>
  </si>
  <si>
    <r>
      <t>29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1-29</t>
    </r>
    <r>
      <rPr>
        <sz val="10"/>
        <rFont val="宋体"/>
        <family val="0"/>
      </rPr>
      <t>）</t>
    </r>
  </si>
  <si>
    <r>
      <t>26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1-26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</si>
  <si>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</si>
  <si>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JD06548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</si>
  <si>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JD07037</t>
    </r>
  </si>
  <si>
    <r>
      <t>12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5-7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13-15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28-31</t>
    </r>
    <r>
      <rPr>
        <sz val="10"/>
        <rFont val="宋体"/>
        <family val="0"/>
      </rPr>
      <t>）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</si>
  <si>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</si>
  <si>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JD07791</t>
    </r>
  </si>
  <si>
    <r>
      <t>5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）</t>
    </r>
  </si>
  <si>
    <r>
      <t>4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</si>
  <si>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2)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</si>
  <si>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JD07849</t>
    </r>
  </si>
  <si>
    <r>
      <t>6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3-5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17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18</t>
    </r>
    <r>
      <rPr>
        <sz val="10"/>
        <rFont val="Arial"/>
        <family val="2"/>
      </rPr>
      <t>）</t>
    </r>
  </si>
  <si>
    <r>
      <t>4</t>
    </r>
    <r>
      <rPr>
        <sz val="10"/>
        <rFont val="Arial"/>
        <family val="2"/>
      </rPr>
      <t>天</t>
    </r>
    <r>
      <rPr>
        <sz val="10"/>
        <rFont val="Times New Roman"/>
        <family val="1"/>
      </rPr>
      <t>(5-7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11)</t>
    </r>
  </si>
  <si>
    <r>
      <t>2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(4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5)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</si>
  <si>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）</t>
    </r>
  </si>
  <si>
    <r>
      <t>4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</si>
  <si>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</si>
  <si>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JD08259</t>
    </r>
  </si>
  <si>
    <r>
      <t>31</t>
    </r>
    <r>
      <rPr>
        <sz val="10"/>
        <color indexed="10"/>
        <rFont val="宋体"/>
        <family val="0"/>
      </rPr>
      <t>天（</t>
    </r>
    <r>
      <rPr>
        <sz val="10"/>
        <color indexed="10"/>
        <rFont val="Times New Roman"/>
        <family val="1"/>
      </rPr>
      <t>×</t>
    </r>
    <r>
      <rPr>
        <sz val="10"/>
        <color indexed="10"/>
        <rFont val="宋体"/>
        <family val="0"/>
      </rPr>
      <t>）</t>
    </r>
  </si>
  <si>
    <r>
      <t>30</t>
    </r>
    <r>
      <rPr>
        <sz val="10"/>
        <color indexed="10"/>
        <rFont val="宋体"/>
        <family val="0"/>
      </rPr>
      <t>天（</t>
    </r>
    <r>
      <rPr>
        <sz val="10"/>
        <color indexed="10"/>
        <rFont val="Times New Roman"/>
        <family val="1"/>
      </rPr>
      <t>×</t>
    </r>
    <r>
      <rPr>
        <sz val="10"/>
        <color indexed="10"/>
        <rFont val="宋体"/>
        <family val="0"/>
      </rPr>
      <t>）</t>
    </r>
  </si>
  <si>
    <r>
      <t>25</t>
    </r>
    <r>
      <rPr>
        <sz val="10"/>
        <color indexed="10"/>
        <rFont val="宋体"/>
        <family val="0"/>
      </rPr>
      <t>天（</t>
    </r>
    <r>
      <rPr>
        <sz val="10"/>
        <color indexed="10"/>
        <rFont val="Times New Roman"/>
        <family val="1"/>
      </rPr>
      <t>1-25</t>
    </r>
    <r>
      <rPr>
        <sz val="10"/>
        <color indexed="10"/>
        <rFont val="宋体"/>
        <family val="0"/>
      </rPr>
      <t>）</t>
    </r>
  </si>
  <si>
    <r>
      <t>1</t>
    </r>
    <r>
      <rPr>
        <sz val="10"/>
        <color indexed="10"/>
        <rFont val="宋体"/>
        <family val="0"/>
      </rPr>
      <t>天（</t>
    </r>
    <r>
      <rPr>
        <sz val="10"/>
        <color indexed="10"/>
        <rFont val="Times New Roman"/>
        <family val="1"/>
      </rPr>
      <t>27</t>
    </r>
    <r>
      <rPr>
        <sz val="10"/>
        <color indexed="10"/>
        <rFont val="宋体"/>
        <family val="0"/>
      </rPr>
      <t>）</t>
    </r>
  </si>
  <si>
    <r>
      <rPr>
        <sz val="10"/>
        <color indexed="10"/>
        <rFont val="宋体"/>
        <family val="0"/>
      </rPr>
      <t>√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</si>
  <si>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JD08648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</si>
  <si>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）</t>
    </r>
  </si>
  <si>
    <r>
      <t>4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>(9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）</t>
    </r>
  </si>
  <si>
    <r>
      <t>2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30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31)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</si>
  <si>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JD08741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</si>
  <si>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JD08865</t>
    </r>
  </si>
  <si>
    <r>
      <t>6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</si>
  <si>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</si>
  <si>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29-31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</si>
  <si>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JD09021</t>
    </r>
  </si>
  <si>
    <r>
      <t>2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30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31</t>
    </r>
    <r>
      <rPr>
        <sz val="10"/>
        <rFont val="Arial"/>
        <family val="2"/>
      </rPr>
      <t>）</t>
    </r>
  </si>
  <si>
    <r>
      <t>2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</t>
    </r>
    <r>
      <rPr>
        <sz val="10"/>
        <rFont val="Arial"/>
        <family val="2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</si>
  <si>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3)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</si>
  <si>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8)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</si>
  <si>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23)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</si>
  <si>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JD09198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</si>
  <si>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）</t>
    </r>
  </si>
  <si>
    <r>
      <t>4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</si>
  <si>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JD09438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</si>
  <si>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JD09480</t>
    </r>
  </si>
  <si>
    <r>
      <t>9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2-10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</si>
  <si>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JD31177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</si>
  <si>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1)</t>
    </r>
  </si>
  <si>
    <r>
      <t>2</t>
    </r>
    <r>
      <rPr>
        <sz val="10"/>
        <rFont val="Arial"/>
        <family val="2"/>
      </rPr>
      <t>天（</t>
    </r>
    <r>
      <rPr>
        <sz val="10"/>
        <rFont val="Times New Roman"/>
        <family val="1"/>
      </rPr>
      <t>10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12</t>
    </r>
    <r>
      <rPr>
        <sz val="10"/>
        <rFont val="Arial"/>
        <family val="2"/>
      </rPr>
      <t>）</t>
    </r>
  </si>
  <si>
    <r>
      <rPr>
        <sz val="10"/>
        <color indexed="8"/>
        <rFont val="宋体"/>
        <family val="0"/>
      </rPr>
      <t>粤</t>
    </r>
    <r>
      <rPr>
        <sz val="10"/>
        <color indexed="8"/>
        <rFont val="Times New Roman"/>
        <family val="1"/>
      </rPr>
      <t>JD33061</t>
    </r>
  </si>
  <si>
    <r>
      <t>31</t>
    </r>
    <r>
      <rPr>
        <sz val="10"/>
        <color indexed="8"/>
        <rFont val="宋体"/>
        <family val="0"/>
      </rPr>
      <t>天</t>
    </r>
  </si>
  <si>
    <r>
      <t>28</t>
    </r>
    <r>
      <rPr>
        <sz val="10"/>
        <color indexed="8"/>
        <rFont val="宋体"/>
        <family val="0"/>
      </rPr>
      <t>天</t>
    </r>
  </si>
  <si>
    <r>
      <t>24</t>
    </r>
    <r>
      <rPr>
        <sz val="10"/>
        <color indexed="8"/>
        <rFont val="宋体"/>
        <family val="0"/>
      </rPr>
      <t>天（</t>
    </r>
    <r>
      <rPr>
        <sz val="10"/>
        <color indexed="8"/>
        <rFont val="Times New Roman"/>
        <family val="1"/>
      </rPr>
      <t>1-24</t>
    </r>
    <r>
      <rPr>
        <sz val="10"/>
        <color indexed="8"/>
        <rFont val="宋体"/>
        <family val="0"/>
      </rPr>
      <t>）</t>
    </r>
  </si>
  <si>
    <r>
      <t>7</t>
    </r>
    <r>
      <rPr>
        <sz val="10"/>
        <color indexed="8"/>
        <rFont val="宋体"/>
        <family val="0"/>
      </rPr>
      <t>天（</t>
    </r>
    <r>
      <rPr>
        <sz val="10"/>
        <color indexed="8"/>
        <rFont val="Times New Roman"/>
        <family val="1"/>
      </rPr>
      <t>1-7</t>
    </r>
    <r>
      <rPr>
        <sz val="10"/>
        <color indexed="8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</si>
  <si>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JD34213</t>
    </r>
  </si>
  <si>
    <r>
      <t>31</t>
    </r>
    <r>
      <rPr>
        <sz val="10"/>
        <color indexed="10"/>
        <rFont val="宋体"/>
        <family val="0"/>
      </rPr>
      <t>天（</t>
    </r>
    <r>
      <rPr>
        <sz val="10"/>
        <color indexed="10"/>
        <rFont val="Times New Roman"/>
        <family val="1"/>
      </rPr>
      <t>×</t>
    </r>
    <r>
      <rPr>
        <sz val="10"/>
        <color indexed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</si>
  <si>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28)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</si>
  <si>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JD37099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</si>
  <si>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15)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</si>
  <si>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JD37330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</si>
  <si>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JD37455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</si>
  <si>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JD39049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</si>
  <si>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JD39707</t>
    </r>
  </si>
  <si>
    <r>
      <t>2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</si>
  <si>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√</t>
    </r>
  </si>
  <si>
    <r>
      <t>4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2-5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、）</t>
    </r>
  </si>
  <si>
    <r>
      <rPr>
        <sz val="10"/>
        <color indexed="10"/>
        <rFont val="宋体"/>
        <family val="0"/>
      </rPr>
      <t>√</t>
    </r>
  </si>
  <si>
    <r>
      <t>1</t>
    </r>
    <r>
      <rPr>
        <sz val="10"/>
        <color indexed="10"/>
        <rFont val="宋体"/>
        <family val="0"/>
      </rPr>
      <t>天（</t>
    </r>
    <r>
      <rPr>
        <sz val="10"/>
        <color indexed="10"/>
        <rFont val="Times New Roman"/>
        <family val="1"/>
      </rPr>
      <t>6)</t>
    </r>
  </si>
  <si>
    <r>
      <t>1</t>
    </r>
    <r>
      <rPr>
        <sz val="10"/>
        <color indexed="10"/>
        <rFont val="宋体"/>
        <family val="0"/>
      </rPr>
      <t>天（</t>
    </r>
    <r>
      <rPr>
        <sz val="10"/>
        <color indexed="10"/>
        <rFont val="Times New Roman"/>
        <family val="1"/>
      </rPr>
      <t>2)</t>
    </r>
  </si>
  <si>
    <r>
      <t>1</t>
    </r>
    <r>
      <rPr>
        <sz val="10"/>
        <color indexed="10"/>
        <rFont val="宋体"/>
        <family val="0"/>
      </rPr>
      <t>天（</t>
    </r>
    <r>
      <rPr>
        <sz val="10"/>
        <color indexed="10"/>
        <rFont val="Times New Roman"/>
        <family val="1"/>
      </rPr>
      <t>30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</si>
  <si>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JD41160</t>
    </r>
  </si>
  <si>
    <r>
      <t>30</t>
    </r>
    <r>
      <rPr>
        <sz val="10"/>
        <color indexed="8"/>
        <rFont val="宋体"/>
        <family val="0"/>
      </rPr>
      <t>天</t>
    </r>
  </si>
  <si>
    <r>
      <t>25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1-25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</si>
  <si>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26)</t>
    </r>
  </si>
  <si>
    <r>
      <t>10</t>
    </r>
    <r>
      <rPr>
        <sz val="10"/>
        <color indexed="10"/>
        <rFont val="宋体"/>
        <family val="0"/>
      </rPr>
      <t>天（</t>
    </r>
    <r>
      <rPr>
        <sz val="10"/>
        <color indexed="10"/>
        <rFont val="Times New Roman"/>
        <family val="1"/>
      </rPr>
      <t>12-21</t>
    </r>
    <r>
      <rPr>
        <sz val="10"/>
        <color indexed="10"/>
        <rFont val="宋体"/>
        <family val="0"/>
      </rPr>
      <t>）</t>
    </r>
  </si>
  <si>
    <r>
      <t>1</t>
    </r>
    <r>
      <rPr>
        <sz val="10"/>
        <color indexed="10"/>
        <rFont val="宋体"/>
        <family val="0"/>
      </rPr>
      <t>天（</t>
    </r>
    <r>
      <rPr>
        <sz val="10"/>
        <color indexed="10"/>
        <rFont val="Times New Roman"/>
        <family val="1"/>
      </rPr>
      <t>29)</t>
    </r>
  </si>
  <si>
    <r>
      <t>10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1-10</t>
    </r>
    <r>
      <rPr>
        <sz val="10"/>
        <rFont val="宋体"/>
        <family val="0"/>
      </rPr>
      <t>）</t>
    </r>
  </si>
  <si>
    <r>
      <t>7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12-14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26-28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</si>
  <si>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4)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</si>
  <si>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22)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</si>
  <si>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JD42988</t>
    </r>
  </si>
  <si>
    <r>
      <t>12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1-12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</si>
  <si>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JD43372</t>
    </r>
  </si>
  <si>
    <r>
      <t>19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1-19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</si>
  <si>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10)</t>
    </r>
  </si>
  <si>
    <r>
      <t>8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2-9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</si>
  <si>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16)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</si>
  <si>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23-25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</si>
  <si>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JD43431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</si>
  <si>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JD43499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</si>
  <si>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JD43733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</si>
  <si>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JD43813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</si>
  <si>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JD44663</t>
    </r>
  </si>
  <si>
    <r>
      <t>23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1-23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</si>
  <si>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26)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</si>
  <si>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22-24</t>
    </r>
    <r>
      <rPr>
        <sz val="10"/>
        <rFont val="宋体"/>
        <family val="0"/>
      </rPr>
      <t>）</t>
    </r>
  </si>
  <si>
    <r>
      <t>4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28-31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</si>
  <si>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JD45339</t>
    </r>
  </si>
  <si>
    <r>
      <t>31</t>
    </r>
    <r>
      <rPr>
        <sz val="10"/>
        <rFont val="宋体"/>
        <family val="0"/>
      </rPr>
      <t>天</t>
    </r>
  </si>
  <si>
    <r>
      <t>30</t>
    </r>
    <r>
      <rPr>
        <sz val="10"/>
        <rFont val="宋体"/>
        <family val="0"/>
      </rPr>
      <t>天</t>
    </r>
  </si>
  <si>
    <r>
      <t>4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1-4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</si>
  <si>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</si>
  <si>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</si>
  <si>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JD45738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</si>
  <si>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29-31</t>
    </r>
    <r>
      <rPr>
        <sz val="10"/>
        <rFont val="宋体"/>
        <family val="0"/>
      </rPr>
      <t>）</t>
    </r>
  </si>
  <si>
    <r>
      <t>7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）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</si>
  <si>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、）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</si>
  <si>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4-6</t>
    </r>
    <r>
      <rPr>
        <sz val="10"/>
        <rFont val="宋体"/>
        <family val="0"/>
      </rPr>
      <t>）</t>
    </r>
  </si>
  <si>
    <t>√</t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</si>
  <si>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）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</si>
  <si>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）</t>
    </r>
  </si>
  <si>
    <r>
      <t>2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</si>
  <si>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JD46877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</si>
  <si>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JD47585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</si>
  <si>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JD48733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</si>
  <si>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10-12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</si>
  <si>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</si>
  <si>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JD49349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</si>
  <si>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</si>
  <si>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JD49400</t>
    </r>
  </si>
  <si>
    <r>
      <t>8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1-8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</si>
  <si>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JD49700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</si>
  <si>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JD49886</t>
    </r>
  </si>
  <si>
    <r>
      <t>31</t>
    </r>
    <r>
      <rPr>
        <sz val="10"/>
        <rFont val="宋体"/>
        <family val="0"/>
      </rPr>
      <t>天</t>
    </r>
  </si>
  <si>
    <r>
      <t>28</t>
    </r>
    <r>
      <rPr>
        <sz val="10"/>
        <rFont val="宋体"/>
        <family val="0"/>
      </rPr>
      <t>天</t>
    </r>
  </si>
  <si>
    <r>
      <t>10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1-10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</si>
  <si>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）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</si>
  <si>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JD49978</t>
    </r>
  </si>
  <si>
    <r>
      <t>7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）</t>
    </r>
  </si>
  <si>
    <r>
      <t>2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）</t>
    </r>
  </si>
  <si>
    <t>×</t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</si>
  <si>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JD44565</t>
    </r>
  </si>
  <si>
    <t>1</t>
  </si>
  <si>
    <t>3天（6、9、12）</t>
  </si>
  <si>
    <t>6天（4、5、15、16、19、23）</t>
  </si>
  <si>
    <t>4天 （4、6、20、23）</t>
  </si>
  <si>
    <t>5天 （14、15、17、19、20）</t>
  </si>
  <si>
    <t>30天（1-23、25-31）</t>
  </si>
  <si>
    <t>27天（1-13、15-28）</t>
  </si>
  <si>
    <t>29天（1-27、29、30）</t>
  </si>
  <si>
    <t>8天（3、10-13、20、22、25）</t>
  </si>
  <si>
    <t>17天（3、4、10、12-14、16-20、22、24、27-30）</t>
  </si>
  <si>
    <t>20天（1-4、6、7、9-18、24、26、29、30）</t>
  </si>
  <si>
    <t>29天（1-22、25-31）</t>
  </si>
  <si>
    <t>28天（1-10、12-30）</t>
  </si>
  <si>
    <t>30天（1-21、23-31）</t>
  </si>
  <si>
    <t>9天（4、7、9、10、13、14、16、17、19）</t>
  </si>
  <si>
    <t>19天（2-4、8-13、17、21-26、30）</t>
  </si>
  <si>
    <t>21天（1-8、10-12、14-18、22、28-31）</t>
  </si>
  <si>
    <t>22天（1-5、11、13、14、16、18-30）</t>
  </si>
  <si>
    <t>26天（1-5、7-16、18-25、28、30、31）</t>
  </si>
  <si>
    <t>2天（5、7）</t>
  </si>
  <si>
    <t>3天（2、12、13）</t>
  </si>
  <si>
    <t>2天（9、16）</t>
  </si>
  <si>
    <t>5天（6、10、11、14、18）</t>
  </si>
  <si>
    <t>5天（4-6、11、13）</t>
  </si>
  <si>
    <t>1-28</t>
  </si>
  <si>
    <t>6</t>
  </si>
  <si>
    <t>7</t>
  </si>
  <si>
    <t>11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</si>
  <si>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</si>
  <si>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</si>
  <si>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b/>
        <sz val="11"/>
        <rFont val="宋体"/>
        <family val="0"/>
      </rPr>
      <t>月</t>
    </r>
  </si>
  <si>
    <r>
      <t>5</t>
    </r>
    <r>
      <rPr>
        <b/>
        <sz val="11"/>
        <rFont val="宋体"/>
        <family val="0"/>
      </rPr>
      <t>月</t>
    </r>
  </si>
  <si>
    <r>
      <t>7</t>
    </r>
    <r>
      <rPr>
        <b/>
        <sz val="11"/>
        <rFont val="宋体"/>
        <family val="0"/>
      </rPr>
      <t>月</t>
    </r>
  </si>
  <si>
    <r>
      <t>9</t>
    </r>
    <r>
      <rPr>
        <b/>
        <sz val="11"/>
        <rFont val="宋体"/>
        <family val="0"/>
      </rPr>
      <t>月</t>
    </r>
  </si>
  <si>
    <r>
      <t>11</t>
    </r>
    <r>
      <rPr>
        <b/>
        <sz val="11"/>
        <rFont val="宋体"/>
        <family val="0"/>
      </rPr>
      <t>月</t>
    </r>
  </si>
  <si>
    <t>总缺勤天数</t>
  </si>
  <si>
    <r>
      <t>2-7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9-12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16-20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24-26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31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</si>
  <si>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4-11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14-16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20-28</t>
    </r>
  </si>
  <si>
    <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</t>
    </r>
  </si>
  <si>
    <r>
      <rPr>
        <sz val="11"/>
        <rFont val="宋体"/>
        <family val="0"/>
      </rPr>
      <t>粤</t>
    </r>
    <r>
      <rPr>
        <sz val="11"/>
        <rFont val="Times New Roman"/>
        <family val="1"/>
      </rPr>
      <t>JD00376</t>
    </r>
  </si>
  <si>
    <r>
      <rPr>
        <sz val="11"/>
        <rFont val="宋体"/>
        <family val="0"/>
      </rPr>
      <t>粤</t>
    </r>
    <r>
      <rPr>
        <sz val="11"/>
        <rFont val="Times New Roman"/>
        <family val="1"/>
      </rPr>
      <t>JD00427</t>
    </r>
  </si>
  <si>
    <r>
      <t>1-29</t>
    </r>
    <r>
      <rPr>
        <sz val="11"/>
        <rFont val="宋体"/>
        <family val="0"/>
      </rPr>
      <t>、</t>
    </r>
  </si>
  <si>
    <r>
      <t>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9</t>
    </r>
  </si>
  <si>
    <r>
      <rPr>
        <sz val="11"/>
        <rFont val="宋体"/>
        <family val="0"/>
      </rPr>
      <t>√</t>
    </r>
  </si>
  <si>
    <r>
      <t>23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25-31</t>
    </r>
  </si>
  <si>
    <r>
      <t>1-4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6-9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16-31</t>
    </r>
  </si>
  <si>
    <r>
      <t>10-12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31</t>
    </r>
  </si>
  <si>
    <r>
      <t>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</t>
    </r>
  </si>
  <si>
    <r>
      <rPr>
        <sz val="10"/>
        <rFont val="宋体"/>
        <family val="0"/>
      </rPr>
      <t>√</t>
    </r>
  </si>
  <si>
    <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、</t>
    </r>
  </si>
  <si>
    <r>
      <t>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12</t>
    </r>
  </si>
  <si>
    <r>
      <t>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18</t>
    </r>
  </si>
  <si>
    <r>
      <t>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26</t>
    </r>
  </si>
  <si>
    <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12-15</t>
    </r>
  </si>
  <si>
    <r>
      <t>12-15</t>
    </r>
    <r>
      <rPr>
        <sz val="10"/>
        <rFont val="Arial"/>
        <family val="2"/>
      </rPr>
      <t>、</t>
    </r>
  </si>
  <si>
    <r>
      <t>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18</t>
    </r>
  </si>
  <si>
    <r>
      <t>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24-26</t>
    </r>
    <r>
      <rPr>
        <sz val="10"/>
        <rFont val="宋体"/>
        <family val="0"/>
      </rPr>
      <t>、</t>
    </r>
  </si>
  <si>
    <r>
      <t>3</t>
    </r>
    <r>
      <rPr>
        <sz val="10"/>
        <rFont val="Arial"/>
        <family val="2"/>
      </rPr>
      <t>、</t>
    </r>
    <r>
      <rPr>
        <sz val="10"/>
        <rFont val="Times New Roman"/>
        <family val="1"/>
      </rPr>
      <t>29-31</t>
    </r>
  </si>
  <si>
    <r>
      <t>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、</t>
    </r>
  </si>
  <si>
    <r>
      <t>1-12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14-30</t>
    </r>
  </si>
  <si>
    <r>
      <t>14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23</t>
    </r>
  </si>
  <si>
    <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5-8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19-21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27-31</t>
    </r>
  </si>
  <si>
    <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16-21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28</t>
    </r>
  </si>
  <si>
    <r>
      <t>2-4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15-19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27-29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31</t>
    </r>
  </si>
  <si>
    <r>
      <t>26-28</t>
    </r>
    <r>
      <rPr>
        <sz val="10"/>
        <rFont val="宋体"/>
        <family val="0"/>
      </rPr>
      <t>、</t>
    </r>
  </si>
  <si>
    <r>
      <t>1-13</t>
    </r>
    <r>
      <rPr>
        <sz val="11"/>
        <rFont val="宋体"/>
        <family val="0"/>
      </rPr>
      <t>、</t>
    </r>
  </si>
  <si>
    <r>
      <t>6-9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24</t>
    </r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</si>
  <si>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、</t>
    </r>
  </si>
  <si>
    <r>
      <t>1-27</t>
    </r>
    <r>
      <rPr>
        <sz val="11"/>
        <rFont val="宋体"/>
        <family val="0"/>
      </rPr>
      <t>、</t>
    </r>
  </si>
  <si>
    <r>
      <t>6-8</t>
    </r>
    <r>
      <rPr>
        <sz val="11"/>
        <rFont val="宋体"/>
        <family val="0"/>
      </rPr>
      <t>、</t>
    </r>
  </si>
  <si>
    <t>14</t>
  </si>
  <si>
    <t>28-30</t>
  </si>
  <si>
    <t>16</t>
  </si>
  <si>
    <t>1-29</t>
  </si>
  <si>
    <t>6-8</t>
  </si>
  <si>
    <t>×</t>
  </si>
  <si>
    <r>
      <rPr>
        <sz val="11"/>
        <rFont val="宋体"/>
        <family val="0"/>
      </rPr>
      <t>序号</t>
    </r>
  </si>
  <si>
    <r>
      <t>18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</t>
    </r>
  </si>
  <si>
    <r>
      <t>13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</t>
    </r>
  </si>
  <si>
    <r>
      <t>13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</t>
    </r>
  </si>
  <si>
    <r>
      <t>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18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</si>
  <si>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3-13</t>
    </r>
    <r>
      <rPr>
        <sz val="10"/>
        <rFont val="宋体"/>
        <family val="0"/>
      </rPr>
      <t>、</t>
    </r>
  </si>
  <si>
    <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16</t>
    </r>
  </si>
  <si>
    <r>
      <rPr>
        <sz val="11"/>
        <rFont val="Arial"/>
        <family val="2"/>
      </rPr>
      <t>粤</t>
    </r>
    <r>
      <rPr>
        <sz val="11"/>
        <rFont val="Times New Roman"/>
        <family val="1"/>
      </rPr>
      <t>JD06443</t>
    </r>
  </si>
  <si>
    <r>
      <t>1-5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8-11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13-19</t>
    </r>
    <r>
      <rPr>
        <sz val="10"/>
        <rFont val="宋体"/>
        <family val="0"/>
      </rPr>
      <t>、</t>
    </r>
  </si>
  <si>
    <r>
      <t>7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</t>
    </r>
  </si>
  <si>
    <r>
      <t>23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27</t>
    </r>
    <r>
      <rPr>
        <sz val="11"/>
        <rFont val="宋体"/>
        <family val="0"/>
      </rPr>
      <t>、</t>
    </r>
  </si>
  <si>
    <r>
      <t>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、</t>
    </r>
  </si>
  <si>
    <r>
      <t>20-23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26</t>
    </r>
  </si>
  <si>
    <r>
      <t>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30</t>
    </r>
  </si>
  <si>
    <r>
      <t>21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23</t>
    </r>
  </si>
  <si>
    <t>总运营天数</t>
  </si>
  <si>
    <r>
      <rPr>
        <sz val="11"/>
        <rFont val="宋体"/>
        <family val="0"/>
      </rPr>
      <t>粤</t>
    </r>
    <r>
      <rPr>
        <sz val="11"/>
        <rFont val="Times New Roman"/>
        <family val="1"/>
      </rPr>
      <t>JD03340</t>
    </r>
  </si>
  <si>
    <r>
      <t>1-9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11-15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17-31</t>
    </r>
  </si>
  <si>
    <r>
      <t>1-14</t>
    </r>
    <r>
      <rPr>
        <sz val="11"/>
        <rFont val="宋体"/>
        <family val="0"/>
      </rPr>
      <t>、</t>
    </r>
  </si>
  <si>
    <r>
      <rPr>
        <sz val="11"/>
        <rFont val="宋体"/>
        <family val="0"/>
      </rPr>
      <t>粤</t>
    </r>
    <r>
      <rPr>
        <sz val="11"/>
        <rFont val="Times New Roman"/>
        <family val="1"/>
      </rPr>
      <t>JD04449</t>
    </r>
  </si>
  <si>
    <r>
      <t>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、</t>
    </r>
  </si>
  <si>
    <r>
      <t>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27</t>
    </r>
  </si>
  <si>
    <t>10、18、19、30</t>
  </si>
  <si>
    <t>粤JD08562</t>
  </si>
  <si>
    <t>2022-04-28</t>
  </si>
  <si>
    <t>4745</t>
  </si>
  <si>
    <t>DA2201120192</t>
  </si>
  <si>
    <t>LNXF17BF3NZ383124</t>
  </si>
  <si>
    <t>2022-05-05</t>
  </si>
  <si>
    <t>2030-04-30</t>
  </si>
  <si>
    <t>粤JD45210</t>
  </si>
  <si>
    <t>DA2201140107</t>
  </si>
  <si>
    <t>LMXF17BF2NZ383043</t>
  </si>
  <si>
    <t>粤JDA2698</t>
  </si>
  <si>
    <t>DA2202100020</t>
  </si>
  <si>
    <t>LMXF17BF7NZ383126</t>
  </si>
  <si>
    <t>粤JDA3083</t>
  </si>
  <si>
    <t>DA2201160076</t>
  </si>
  <si>
    <t>LNXF17BF0NZ383131</t>
  </si>
  <si>
    <t>粤JDA6235</t>
  </si>
  <si>
    <t>DA2201160163</t>
  </si>
  <si>
    <t>LMXF17BF9NZ383113</t>
  </si>
  <si>
    <t>粤JDA6551</t>
  </si>
  <si>
    <t>DA2202080083</t>
  </si>
  <si>
    <t>LNXF17BF8NZ383152</t>
  </si>
  <si>
    <t>粤JDA7982</t>
  </si>
  <si>
    <t>DA2201140084</t>
  </si>
  <si>
    <t>LMXF17BF0NZ383050</t>
  </si>
  <si>
    <t>粤JDB5795</t>
  </si>
  <si>
    <t>DA2202060094</t>
  </si>
  <si>
    <t>LMXF17BF7NZ383045</t>
  </si>
  <si>
    <t>粤JDB9577</t>
  </si>
  <si>
    <t>DA2202140014</t>
  </si>
  <si>
    <t>LNXF17BF3NZ383172</t>
  </si>
  <si>
    <t>粤JDC1515</t>
  </si>
  <si>
    <t>DA2202080196</t>
  </si>
  <si>
    <t>LMXF17BF2NZ383115</t>
  </si>
  <si>
    <t>粤JDC1971</t>
  </si>
  <si>
    <t>DA2201100042</t>
  </si>
  <si>
    <t>LNXF17BF3NZ383141</t>
  </si>
  <si>
    <t>粤JDC7513</t>
  </si>
  <si>
    <t>DA2202100128</t>
  </si>
  <si>
    <t>LMXF17BF5NZ383089</t>
  </si>
  <si>
    <t>粤JDD1828</t>
  </si>
  <si>
    <t>DA2202140088</t>
  </si>
  <si>
    <t>LNXF17BF0NZ383162</t>
  </si>
  <si>
    <t>粤JDD6828</t>
  </si>
  <si>
    <t>DA2201100024</t>
  </si>
  <si>
    <t>LMXF17BF0NZ383047</t>
  </si>
  <si>
    <t>粤JDD8186</t>
  </si>
  <si>
    <t>DA2202120125</t>
  </si>
  <si>
    <t>LNXF17BF8NZ383166</t>
  </si>
  <si>
    <t>粤JDD8265</t>
  </si>
  <si>
    <t>DA2202080181</t>
  </si>
  <si>
    <t>LNXF17BF4NZ383133</t>
  </si>
  <si>
    <t>粤JDD8717</t>
  </si>
  <si>
    <t>DA2201160077</t>
  </si>
  <si>
    <t>LMXF17BF4NZ383116</t>
  </si>
  <si>
    <t>粤JDE3519</t>
  </si>
  <si>
    <t>DA2203020027</t>
  </si>
  <si>
    <t>LMXF17BF5NZ383173</t>
  </si>
  <si>
    <t>粤JDE3885</t>
  </si>
  <si>
    <t>LMXF17BF5NZ383142</t>
  </si>
  <si>
    <t>粤JDE6911</t>
  </si>
  <si>
    <t>DA2202120175</t>
  </si>
  <si>
    <t>LNXF17BF6NZ383165</t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</si>
  <si>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</si>
  <si>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JD01051</t>
    </r>
  </si>
  <si>
    <t>8天（11-18）</t>
  </si>
  <si>
    <t>√</t>
  </si>
  <si>
    <r>
      <t>2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</si>
  <si>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</si>
  <si>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JD00846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</si>
  <si>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1-3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</si>
  <si>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√</t>
    </r>
  </si>
  <si>
    <r>
      <rPr>
        <sz val="10"/>
        <rFont val="宋体"/>
        <family val="0"/>
      </rPr>
      <t>√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</si>
  <si>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JD03209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</si>
  <si>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JD04243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</si>
  <si>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JD43480</t>
    </r>
  </si>
  <si>
    <t>1天（15）</t>
  </si>
  <si>
    <t>9天（2、4、8-10、17、18、20、30）</t>
  </si>
  <si>
    <t>3天(6、10、25）</t>
  </si>
  <si>
    <t>3天（2、18、22）</t>
  </si>
  <si>
    <t>3天（10、17、20）</t>
  </si>
  <si>
    <t>6天（10、14、19、24、28、30）</t>
  </si>
  <si>
    <t>18天（6、7、10-26）</t>
  </si>
  <si>
    <t>5天（14、17、22、27、30）</t>
  </si>
  <si>
    <t>2天（20、22）</t>
  </si>
  <si>
    <t>8天（9、14、15、20、22-25)</t>
  </si>
  <si>
    <t>4天（2、5、6、28）</t>
  </si>
  <si>
    <t>2天（4、6）</t>
  </si>
  <si>
    <t>3天（7、9、10）</t>
  </si>
  <si>
    <t>营运天数</t>
  </si>
  <si>
    <t>1天(31)</t>
  </si>
  <si>
    <t>7天（1-6、24）</t>
  </si>
  <si>
    <t>5天（17、20-22、31）</t>
  </si>
  <si>
    <t>11天（3-6、17、19、22、23、26-28）</t>
  </si>
  <si>
    <t>17天（1、6、7、9-17、22-26）</t>
  </si>
  <si>
    <t>12天（5、14-17、20、21、24-27、30）</t>
  </si>
  <si>
    <t>3天（20、22、23）</t>
  </si>
  <si>
    <r>
      <t>3</t>
    </r>
    <r>
      <rPr>
        <sz val="10"/>
        <rFont val="宋体"/>
        <family val="0"/>
      </rPr>
      <t>天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21)</t>
    </r>
  </si>
  <si>
    <r>
      <t>6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）</t>
    </r>
  </si>
  <si>
    <r>
      <t>6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11-13</t>
    </r>
    <r>
      <rPr>
        <sz val="10"/>
        <rFont val="宋体"/>
        <family val="0"/>
      </rPr>
      <t>）</t>
    </r>
  </si>
  <si>
    <r>
      <t>3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）</t>
    </r>
  </si>
  <si>
    <r>
      <t>16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7-9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11-17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、、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</si>
  <si>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JD02661</t>
    </r>
  </si>
  <si>
    <r>
      <t>2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</si>
  <si>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天（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</t>
    </r>
  </si>
  <si>
    <t>26天（1-26）</t>
  </si>
  <si>
    <r>
      <t>1-27</t>
    </r>
    <r>
      <rPr>
        <sz val="10"/>
        <rFont val="宋体"/>
        <family val="0"/>
      </rPr>
      <t>、</t>
    </r>
  </si>
  <si>
    <t>13、22、</t>
  </si>
  <si>
    <t>1-27、</t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</si>
  <si>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JD40478</t>
    </r>
  </si>
  <si>
    <t>18、19、20</t>
  </si>
  <si>
    <t>序号</t>
  </si>
  <si>
    <r>
      <t>30</t>
    </r>
    <r>
      <rPr>
        <sz val="10"/>
        <rFont val="宋体"/>
        <family val="0"/>
      </rPr>
      <t>天（</t>
    </r>
    <r>
      <rPr>
        <sz val="10"/>
        <rFont val="Arial"/>
        <family val="2"/>
      </rPr>
      <t>1-30</t>
    </r>
    <r>
      <rPr>
        <sz val="10"/>
        <rFont val="宋体"/>
        <family val="0"/>
      </rPr>
      <t>、</t>
    </r>
  </si>
  <si>
    <r>
      <t>6</t>
    </r>
    <r>
      <rPr>
        <sz val="10"/>
        <rFont val="宋体"/>
        <family val="0"/>
      </rPr>
      <t>天（</t>
    </r>
    <r>
      <rPr>
        <sz val="10"/>
        <rFont val="Arial"/>
        <family val="2"/>
      </rP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3-5</t>
    </r>
    <r>
      <rPr>
        <sz val="10"/>
        <rFont val="宋体"/>
        <family val="0"/>
      </rPr>
      <t>、</t>
    </r>
    <r>
      <rPr>
        <sz val="10"/>
        <rFont val="Arial"/>
        <family val="2"/>
      </rP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9</t>
    </r>
  </si>
  <si>
    <r>
      <t>6</t>
    </r>
    <r>
      <rPr>
        <sz val="10"/>
        <rFont val="宋体"/>
        <family val="0"/>
      </rPr>
      <t>天（</t>
    </r>
    <r>
      <rPr>
        <sz val="10"/>
        <rFont val="Arial"/>
        <family val="2"/>
      </rPr>
      <t>17-22</t>
    </r>
  </si>
  <si>
    <r>
      <t>30</t>
    </r>
    <r>
      <rPr>
        <sz val="10"/>
        <rFont val="宋体"/>
        <family val="0"/>
      </rPr>
      <t>天（</t>
    </r>
    <r>
      <rPr>
        <sz val="10"/>
        <rFont val="Arial"/>
        <family val="2"/>
      </rPr>
      <t>1-16</t>
    </r>
    <r>
      <rPr>
        <sz val="10"/>
        <rFont val="宋体"/>
        <family val="0"/>
      </rPr>
      <t>、</t>
    </r>
    <r>
      <rPr>
        <sz val="10"/>
        <rFont val="Arial"/>
        <family val="2"/>
      </rPr>
      <t>18-31</t>
    </r>
  </si>
  <si>
    <r>
      <t>21</t>
    </r>
    <r>
      <rPr>
        <sz val="10"/>
        <rFont val="宋体"/>
        <family val="0"/>
      </rPr>
      <t>天（</t>
    </r>
    <r>
      <rPr>
        <sz val="10"/>
        <rFont val="Arial"/>
        <family val="2"/>
      </rPr>
      <t>1-8</t>
    </r>
    <r>
      <rPr>
        <sz val="10"/>
        <rFont val="宋体"/>
        <family val="0"/>
      </rPr>
      <t>、</t>
    </r>
    <r>
      <rPr>
        <sz val="10"/>
        <rFont val="Arial"/>
        <family val="2"/>
      </rP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12</t>
    </r>
    <r>
      <rPr>
        <sz val="10"/>
        <rFont val="宋体"/>
        <family val="0"/>
      </rPr>
      <t>、</t>
    </r>
    <r>
      <rPr>
        <sz val="10"/>
        <rFont val="Arial"/>
        <family val="2"/>
      </rPr>
      <t>13</t>
    </r>
    <r>
      <rPr>
        <sz val="10"/>
        <rFont val="宋体"/>
        <family val="0"/>
      </rPr>
      <t>、</t>
    </r>
    <r>
      <rPr>
        <sz val="10"/>
        <rFont val="Arial"/>
        <family val="2"/>
      </rPr>
      <t>17</t>
    </r>
    <r>
      <rPr>
        <sz val="10"/>
        <rFont val="宋体"/>
        <family val="0"/>
      </rPr>
      <t>、</t>
    </r>
    <r>
      <rPr>
        <sz val="10"/>
        <rFont val="Arial"/>
        <family val="2"/>
      </rPr>
      <t>22</t>
    </r>
    <r>
      <rPr>
        <sz val="10"/>
        <rFont val="宋体"/>
        <family val="0"/>
      </rPr>
      <t>、</t>
    </r>
    <r>
      <rPr>
        <sz val="10"/>
        <rFont val="Arial"/>
        <family val="2"/>
      </rPr>
      <t>23-30</t>
    </r>
  </si>
  <si>
    <r>
      <t>2</t>
    </r>
    <r>
      <rPr>
        <sz val="10"/>
        <rFont val="宋体"/>
        <family val="0"/>
      </rPr>
      <t>天（</t>
    </r>
    <r>
      <rPr>
        <sz val="10"/>
        <rFont val="Arial"/>
        <family val="2"/>
      </rPr>
      <t>27</t>
    </r>
    <r>
      <rPr>
        <sz val="10"/>
        <rFont val="宋体"/>
        <family val="0"/>
      </rPr>
      <t>、</t>
    </r>
    <r>
      <rPr>
        <sz val="10"/>
        <rFont val="Arial"/>
        <family val="2"/>
      </rPr>
      <t>29</t>
    </r>
  </si>
  <si>
    <r>
      <t>1</t>
    </r>
    <r>
      <rPr>
        <sz val="10"/>
        <rFont val="宋体"/>
        <family val="0"/>
      </rPr>
      <t>天（</t>
    </r>
    <r>
      <rPr>
        <sz val="10"/>
        <rFont val="Arial"/>
        <family val="2"/>
      </rPr>
      <t>11</t>
    </r>
  </si>
  <si>
    <r>
      <t>1</t>
    </r>
    <r>
      <rPr>
        <sz val="10"/>
        <rFont val="宋体"/>
        <family val="0"/>
      </rPr>
      <t>天（</t>
    </r>
    <r>
      <rPr>
        <sz val="10"/>
        <rFont val="Arial"/>
        <family val="2"/>
      </rPr>
      <t>30</t>
    </r>
  </si>
  <si>
    <r>
      <t>4</t>
    </r>
    <r>
      <rPr>
        <sz val="10"/>
        <rFont val="宋体"/>
        <family val="0"/>
      </rPr>
      <t>天（</t>
    </r>
    <r>
      <rPr>
        <sz val="10"/>
        <rFont val="Arial"/>
        <family val="2"/>
      </rPr>
      <t>13</t>
    </r>
    <r>
      <rPr>
        <sz val="10"/>
        <rFont val="宋体"/>
        <family val="0"/>
      </rPr>
      <t>、</t>
    </r>
    <r>
      <rPr>
        <sz val="10"/>
        <rFont val="Arial"/>
        <family val="2"/>
      </rPr>
      <t>.20</t>
    </r>
    <r>
      <rPr>
        <sz val="10"/>
        <rFont val="宋体"/>
        <family val="0"/>
      </rPr>
      <t>、</t>
    </r>
    <r>
      <rPr>
        <sz val="10"/>
        <rFont val="Arial"/>
        <family val="2"/>
      </rPr>
      <t>29-30</t>
    </r>
  </si>
  <si>
    <r>
      <t>29</t>
    </r>
    <r>
      <rPr>
        <sz val="10"/>
        <rFont val="宋体"/>
        <family val="0"/>
      </rPr>
      <t>天（</t>
    </r>
    <r>
      <rPr>
        <sz val="10"/>
        <rFont val="Arial"/>
        <family val="2"/>
      </rPr>
      <t>1-17</t>
    </r>
    <r>
      <rPr>
        <sz val="10"/>
        <rFont val="宋体"/>
        <family val="0"/>
      </rPr>
      <t>、</t>
    </r>
    <r>
      <rPr>
        <sz val="10"/>
        <rFont val="Arial"/>
        <family val="2"/>
      </rPr>
      <t>18-30</t>
    </r>
  </si>
  <si>
    <r>
      <t>11</t>
    </r>
    <r>
      <rPr>
        <sz val="10"/>
        <rFont val="宋体"/>
        <family val="0"/>
      </rPr>
      <t>天（</t>
    </r>
    <r>
      <rPr>
        <sz val="10"/>
        <rFont val="Arial"/>
        <family val="2"/>
      </rPr>
      <t>2</t>
    </r>
    <r>
      <rPr>
        <sz val="10"/>
        <rFont val="宋体"/>
        <family val="0"/>
      </rPr>
      <t>、</t>
    </r>
    <r>
      <rPr>
        <sz val="10"/>
        <rFont val="Arial"/>
        <family val="2"/>
      </rP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6-9</t>
    </r>
    <r>
      <rPr>
        <sz val="10"/>
        <rFont val="宋体"/>
        <family val="0"/>
      </rPr>
      <t>、</t>
    </r>
    <r>
      <rPr>
        <sz val="10"/>
        <rFont val="Arial"/>
        <family val="2"/>
      </rPr>
      <t>11-15</t>
    </r>
    <r>
      <rPr>
        <sz val="10"/>
        <rFont val="宋体"/>
        <family val="0"/>
      </rPr>
      <t>、</t>
    </r>
  </si>
  <si>
    <r>
      <t>2</t>
    </r>
    <r>
      <rPr>
        <sz val="10"/>
        <rFont val="宋体"/>
        <family val="0"/>
      </rPr>
      <t>天（</t>
    </r>
    <r>
      <rPr>
        <sz val="10"/>
        <rFont val="Arial"/>
        <family val="2"/>
      </rP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</si>
  <si>
    <r>
      <t>1</t>
    </r>
    <r>
      <rPr>
        <sz val="10"/>
        <rFont val="宋体"/>
        <family val="0"/>
      </rPr>
      <t>天（</t>
    </r>
    <r>
      <rPr>
        <sz val="10"/>
        <rFont val="Arial"/>
        <family val="2"/>
      </rPr>
      <t>6</t>
    </r>
  </si>
  <si>
    <r>
      <t>1</t>
    </r>
    <r>
      <rPr>
        <sz val="10"/>
        <rFont val="宋体"/>
        <family val="0"/>
      </rPr>
      <t>天（</t>
    </r>
    <r>
      <rPr>
        <sz val="10"/>
        <rFont val="Arial"/>
        <family val="2"/>
      </rPr>
      <t>3</t>
    </r>
  </si>
  <si>
    <r>
      <t>6</t>
    </r>
    <r>
      <rPr>
        <sz val="10"/>
        <rFont val="宋体"/>
        <family val="0"/>
      </rPr>
      <t>天（</t>
    </r>
    <r>
      <rPr>
        <sz val="10"/>
        <rFont val="Arial"/>
        <family val="2"/>
      </rPr>
      <t>23-28</t>
    </r>
  </si>
  <si>
    <r>
      <t>7</t>
    </r>
    <r>
      <rPr>
        <sz val="10"/>
        <rFont val="宋体"/>
        <family val="0"/>
      </rPr>
      <t>天（</t>
    </r>
    <r>
      <rPr>
        <sz val="10"/>
        <rFont val="Arial"/>
        <family val="2"/>
      </rPr>
      <t>9</t>
    </r>
    <r>
      <rPr>
        <sz val="10"/>
        <rFont val="宋体"/>
        <family val="0"/>
      </rPr>
      <t>、</t>
    </r>
    <r>
      <rPr>
        <sz val="10"/>
        <rFont val="Arial"/>
        <family val="2"/>
      </rPr>
      <t>11</t>
    </r>
    <r>
      <rPr>
        <sz val="10"/>
        <rFont val="宋体"/>
        <family val="0"/>
      </rPr>
      <t>、</t>
    </r>
    <r>
      <rPr>
        <sz val="10"/>
        <rFont val="Arial"/>
        <family val="2"/>
      </rPr>
      <t>15</t>
    </r>
    <r>
      <rPr>
        <sz val="10"/>
        <rFont val="宋体"/>
        <family val="0"/>
      </rPr>
      <t>、</t>
    </r>
    <r>
      <rPr>
        <sz val="10"/>
        <rFont val="Arial"/>
        <family val="2"/>
      </rPr>
      <t>17</t>
    </r>
    <r>
      <rPr>
        <sz val="10"/>
        <rFont val="宋体"/>
        <family val="0"/>
      </rPr>
      <t>、</t>
    </r>
    <r>
      <rPr>
        <sz val="10"/>
        <rFont val="Arial"/>
        <family val="2"/>
      </rPr>
      <t>28-30</t>
    </r>
  </si>
  <si>
    <r>
      <t>22</t>
    </r>
    <r>
      <rPr>
        <sz val="10"/>
        <rFont val="宋体"/>
        <family val="0"/>
      </rPr>
      <t>天（</t>
    </r>
    <r>
      <rPr>
        <sz val="10"/>
        <rFont val="Arial"/>
        <family val="2"/>
      </rPr>
      <t>1-5</t>
    </r>
    <r>
      <rPr>
        <sz val="10"/>
        <rFont val="宋体"/>
        <family val="0"/>
      </rPr>
      <t>、</t>
    </r>
    <r>
      <rPr>
        <sz val="10"/>
        <rFont val="Arial"/>
        <family val="2"/>
      </rPr>
      <t>8-11</t>
    </r>
    <r>
      <rPr>
        <sz val="10"/>
        <rFont val="宋体"/>
        <family val="0"/>
      </rPr>
      <t>、</t>
    </r>
    <r>
      <rPr>
        <sz val="10"/>
        <rFont val="Arial"/>
        <family val="2"/>
      </rPr>
      <t>17</t>
    </r>
    <r>
      <rPr>
        <sz val="10"/>
        <rFont val="宋体"/>
        <family val="0"/>
      </rPr>
      <t>、</t>
    </r>
    <r>
      <rPr>
        <sz val="10"/>
        <rFont val="Arial"/>
        <family val="2"/>
      </rPr>
      <t>20-31</t>
    </r>
  </si>
  <si>
    <r>
      <t>16</t>
    </r>
    <r>
      <rPr>
        <sz val="10"/>
        <rFont val="宋体"/>
        <family val="0"/>
      </rPr>
      <t>天（</t>
    </r>
    <r>
      <rPr>
        <sz val="10"/>
        <rFont val="Arial"/>
        <family val="2"/>
      </rPr>
      <t>1-7</t>
    </r>
    <r>
      <rPr>
        <sz val="10"/>
        <rFont val="宋体"/>
        <family val="0"/>
      </rPr>
      <t>、</t>
    </r>
    <r>
      <rPr>
        <sz val="10"/>
        <rFont val="Arial"/>
        <family val="2"/>
      </rPr>
      <t>9-16</t>
    </r>
    <r>
      <rPr>
        <sz val="10"/>
        <rFont val="宋体"/>
        <family val="0"/>
      </rPr>
      <t>、</t>
    </r>
    <r>
      <rPr>
        <sz val="10"/>
        <rFont val="Arial"/>
        <family val="2"/>
      </rPr>
      <t>26</t>
    </r>
  </si>
  <si>
    <r>
      <t>16</t>
    </r>
    <r>
      <rPr>
        <sz val="10"/>
        <rFont val="宋体"/>
        <family val="0"/>
      </rPr>
      <t>天（</t>
    </r>
    <r>
      <rPr>
        <sz val="10"/>
        <rFont val="Arial"/>
        <family val="2"/>
      </rPr>
      <t>1-16</t>
    </r>
    <r>
      <rPr>
        <sz val="10"/>
        <rFont val="宋体"/>
        <family val="0"/>
      </rPr>
      <t>、</t>
    </r>
  </si>
  <si>
    <r>
      <t>1</t>
    </r>
    <r>
      <rPr>
        <sz val="10"/>
        <rFont val="宋体"/>
        <family val="0"/>
      </rPr>
      <t>天（</t>
    </r>
    <r>
      <rPr>
        <sz val="10"/>
        <rFont val="Arial"/>
        <family val="2"/>
      </rPr>
      <t>10</t>
    </r>
  </si>
  <si>
    <r>
      <t>1</t>
    </r>
    <r>
      <rPr>
        <sz val="10"/>
        <rFont val="宋体"/>
        <family val="0"/>
      </rPr>
      <t>天（</t>
    </r>
    <r>
      <rPr>
        <sz val="10"/>
        <rFont val="Arial"/>
        <family val="2"/>
      </rPr>
      <t>13</t>
    </r>
  </si>
  <si>
    <r>
      <t>7</t>
    </r>
    <r>
      <rPr>
        <sz val="10"/>
        <rFont val="宋体"/>
        <family val="0"/>
      </rPr>
      <t>天（</t>
    </r>
    <r>
      <rPr>
        <sz val="10"/>
        <rFont val="Arial"/>
        <family val="2"/>
      </rPr>
      <t>22</t>
    </r>
    <r>
      <rPr>
        <sz val="10"/>
        <rFont val="宋体"/>
        <family val="0"/>
      </rPr>
      <t>、</t>
    </r>
    <r>
      <rPr>
        <sz val="10"/>
        <rFont val="Arial"/>
        <family val="2"/>
      </rPr>
      <t>23</t>
    </r>
    <r>
      <rPr>
        <sz val="10"/>
        <rFont val="宋体"/>
        <family val="0"/>
      </rPr>
      <t>、</t>
    </r>
    <r>
      <rPr>
        <sz val="10"/>
        <rFont val="Arial"/>
        <family val="2"/>
      </rPr>
      <t>24</t>
    </r>
    <r>
      <rPr>
        <sz val="10"/>
        <rFont val="宋体"/>
        <family val="0"/>
      </rPr>
      <t>、</t>
    </r>
    <r>
      <rPr>
        <sz val="10"/>
        <rFont val="Arial"/>
        <family val="2"/>
      </rPr>
      <t>28-31</t>
    </r>
  </si>
  <si>
    <r>
      <t>28</t>
    </r>
    <r>
      <rPr>
        <sz val="10"/>
        <rFont val="宋体"/>
        <family val="0"/>
      </rPr>
      <t>天（</t>
    </r>
    <r>
      <rPr>
        <sz val="10"/>
        <rFont val="Arial"/>
        <family val="2"/>
      </rPr>
      <t>1-12</t>
    </r>
    <r>
      <rPr>
        <sz val="10"/>
        <rFont val="宋体"/>
        <family val="0"/>
      </rPr>
      <t>、</t>
    </r>
    <r>
      <rPr>
        <sz val="10"/>
        <rFont val="Arial"/>
        <family val="2"/>
      </rPr>
      <t>14-26</t>
    </r>
    <r>
      <rPr>
        <sz val="10"/>
        <rFont val="宋体"/>
        <family val="0"/>
      </rPr>
      <t>、</t>
    </r>
    <r>
      <rPr>
        <sz val="10"/>
        <rFont val="Arial"/>
        <family val="2"/>
      </rPr>
      <t>28</t>
    </r>
    <r>
      <rPr>
        <sz val="10"/>
        <rFont val="宋体"/>
        <family val="0"/>
      </rPr>
      <t>、</t>
    </r>
    <r>
      <rPr>
        <sz val="10"/>
        <rFont val="Arial"/>
        <family val="2"/>
      </rPr>
      <t>29</t>
    </r>
    <r>
      <rPr>
        <sz val="10"/>
        <rFont val="宋体"/>
        <family val="0"/>
      </rPr>
      <t>、</t>
    </r>
    <r>
      <rPr>
        <sz val="10"/>
        <rFont val="Arial"/>
        <family val="2"/>
      </rPr>
      <t>30</t>
    </r>
  </si>
  <si>
    <r>
      <t>2</t>
    </r>
    <r>
      <rPr>
        <sz val="10"/>
        <rFont val="宋体"/>
        <family val="0"/>
      </rPr>
      <t>天（</t>
    </r>
    <r>
      <rPr>
        <sz val="10"/>
        <rFont val="Arial"/>
        <family val="2"/>
      </rPr>
      <t>14</t>
    </r>
    <r>
      <rPr>
        <sz val="10"/>
        <rFont val="宋体"/>
        <family val="0"/>
      </rPr>
      <t>、</t>
    </r>
    <r>
      <rPr>
        <sz val="10"/>
        <rFont val="Arial"/>
        <family val="2"/>
      </rPr>
      <t>15</t>
    </r>
  </si>
  <si>
    <r>
      <t>16</t>
    </r>
    <r>
      <rPr>
        <sz val="10"/>
        <rFont val="宋体"/>
        <family val="0"/>
      </rPr>
      <t>天（</t>
    </r>
    <r>
      <rPr>
        <sz val="10"/>
        <rFont val="Arial"/>
        <family val="2"/>
      </rPr>
      <t>1-16</t>
    </r>
    <r>
      <rPr>
        <sz val="10"/>
        <rFont val="宋体"/>
        <family val="0"/>
      </rPr>
      <t>、</t>
    </r>
  </si>
  <si>
    <r>
      <t>4</t>
    </r>
    <r>
      <rPr>
        <sz val="10"/>
        <rFont val="宋体"/>
        <family val="0"/>
      </rPr>
      <t>天（</t>
    </r>
    <r>
      <rPr>
        <sz val="10"/>
        <rFont val="Arial"/>
        <family val="2"/>
      </rPr>
      <t>4</t>
    </r>
    <r>
      <rPr>
        <sz val="10"/>
        <rFont val="宋体"/>
        <family val="0"/>
      </rPr>
      <t>、</t>
    </r>
    <r>
      <rPr>
        <sz val="10"/>
        <rFont val="Arial"/>
        <family val="2"/>
      </rPr>
      <t>19</t>
    </r>
    <r>
      <rPr>
        <sz val="10"/>
        <rFont val="宋体"/>
        <family val="0"/>
      </rPr>
      <t>、</t>
    </r>
    <r>
      <rPr>
        <sz val="10"/>
        <rFont val="Arial"/>
        <family val="2"/>
      </rPr>
      <t>20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</si>
  <si>
    <r>
      <t>1</t>
    </r>
    <r>
      <rPr>
        <sz val="10"/>
        <rFont val="宋体"/>
        <family val="0"/>
      </rPr>
      <t>天（</t>
    </r>
    <r>
      <rPr>
        <sz val="10"/>
        <rFont val="Arial"/>
        <family val="2"/>
      </rPr>
      <t>16</t>
    </r>
  </si>
  <si>
    <r>
      <t>2</t>
    </r>
    <r>
      <rPr>
        <sz val="10"/>
        <rFont val="宋体"/>
        <family val="0"/>
      </rPr>
      <t>天（</t>
    </r>
    <r>
      <rPr>
        <sz val="10"/>
        <rFont val="Arial"/>
        <family val="2"/>
      </rPr>
      <t>23</t>
    </r>
    <r>
      <rPr>
        <sz val="10"/>
        <rFont val="宋体"/>
        <family val="0"/>
      </rPr>
      <t>、</t>
    </r>
    <r>
      <rPr>
        <sz val="10"/>
        <rFont val="Arial"/>
        <family val="2"/>
      </rPr>
      <t>24</t>
    </r>
  </si>
  <si>
    <r>
      <t>30</t>
    </r>
    <r>
      <rPr>
        <sz val="10"/>
        <rFont val="宋体"/>
        <family val="0"/>
      </rPr>
      <t>天（</t>
    </r>
    <r>
      <rPr>
        <sz val="10"/>
        <rFont val="Arial"/>
        <family val="2"/>
      </rPr>
      <t>1-17</t>
    </r>
    <r>
      <rPr>
        <sz val="10"/>
        <rFont val="宋体"/>
        <family val="0"/>
      </rPr>
      <t>、</t>
    </r>
    <r>
      <rPr>
        <sz val="10"/>
        <rFont val="Arial"/>
        <family val="2"/>
      </rPr>
      <t>18-31</t>
    </r>
  </si>
  <si>
    <r>
      <t>9</t>
    </r>
    <r>
      <rPr>
        <sz val="10"/>
        <rFont val="宋体"/>
        <family val="0"/>
      </rPr>
      <t>天（</t>
    </r>
    <r>
      <rPr>
        <sz val="10"/>
        <rFont val="Arial"/>
        <family val="2"/>
      </rPr>
      <t>1-4</t>
    </r>
    <r>
      <rPr>
        <sz val="10"/>
        <rFont val="宋体"/>
        <family val="0"/>
      </rPr>
      <t>、</t>
    </r>
    <r>
      <rPr>
        <sz val="10"/>
        <rFont val="Arial"/>
        <family val="2"/>
      </rPr>
      <t>6-9</t>
    </r>
    <r>
      <rPr>
        <sz val="10"/>
        <rFont val="宋体"/>
        <family val="0"/>
      </rPr>
      <t>、</t>
    </r>
    <r>
      <rPr>
        <sz val="10"/>
        <rFont val="Arial"/>
        <family val="2"/>
      </rPr>
      <t>13</t>
    </r>
  </si>
  <si>
    <r>
      <t>4</t>
    </r>
    <r>
      <rPr>
        <sz val="10"/>
        <rFont val="宋体"/>
        <family val="0"/>
      </rPr>
      <t>天（</t>
    </r>
    <r>
      <rPr>
        <sz val="10"/>
        <rFont val="Arial"/>
        <family val="2"/>
      </rPr>
      <t>20-23</t>
    </r>
    <r>
      <rPr>
        <sz val="10"/>
        <rFont val="宋体"/>
        <family val="0"/>
      </rPr>
      <t>、</t>
    </r>
  </si>
  <si>
    <r>
      <t>2</t>
    </r>
    <r>
      <rPr>
        <sz val="10"/>
        <rFont val="宋体"/>
        <family val="0"/>
      </rPr>
      <t>天（</t>
    </r>
    <r>
      <rPr>
        <sz val="10"/>
        <rFont val="Arial"/>
        <family val="2"/>
      </rPr>
      <t>19</t>
    </r>
    <r>
      <rPr>
        <sz val="10"/>
        <rFont val="宋体"/>
        <family val="0"/>
      </rPr>
      <t>、</t>
    </r>
    <r>
      <rPr>
        <sz val="10"/>
        <rFont val="Arial"/>
        <family val="2"/>
      </rPr>
      <t>24</t>
    </r>
  </si>
  <si>
    <r>
      <t>13</t>
    </r>
    <r>
      <rPr>
        <sz val="10"/>
        <rFont val="宋体"/>
        <family val="0"/>
      </rPr>
      <t>天（</t>
    </r>
    <r>
      <rPr>
        <sz val="10"/>
        <rFont val="Arial"/>
        <family val="2"/>
      </rPr>
      <t>9</t>
    </r>
    <r>
      <rPr>
        <sz val="10"/>
        <rFont val="宋体"/>
        <family val="0"/>
      </rPr>
      <t>、</t>
    </r>
    <r>
      <rPr>
        <sz val="10"/>
        <rFont val="Arial"/>
        <family val="2"/>
      </rP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14</t>
    </r>
    <r>
      <rPr>
        <sz val="10"/>
        <rFont val="宋体"/>
        <family val="0"/>
      </rPr>
      <t>、</t>
    </r>
    <r>
      <rPr>
        <sz val="10"/>
        <rFont val="Arial"/>
        <family val="2"/>
      </rPr>
      <t>15</t>
    </r>
    <r>
      <rPr>
        <sz val="10"/>
        <rFont val="宋体"/>
        <family val="0"/>
      </rPr>
      <t>、</t>
    </r>
    <r>
      <rPr>
        <sz val="10"/>
        <rFont val="Arial"/>
        <family val="2"/>
      </rPr>
      <t>19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  <r>
      <rPr>
        <sz val="10"/>
        <rFont val="宋体"/>
        <family val="0"/>
      </rPr>
      <t>、</t>
    </r>
    <r>
      <rPr>
        <sz val="10"/>
        <rFont val="Arial"/>
        <family val="2"/>
      </rPr>
      <t>23-29</t>
    </r>
  </si>
  <si>
    <r>
      <t>6</t>
    </r>
    <r>
      <rPr>
        <sz val="10"/>
        <rFont val="宋体"/>
        <family val="0"/>
      </rPr>
      <t>天（</t>
    </r>
    <r>
      <rPr>
        <sz val="10"/>
        <rFont val="Arial"/>
        <family val="2"/>
      </rP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12-14</t>
    </r>
    <r>
      <rPr>
        <sz val="10"/>
        <rFont val="宋体"/>
        <family val="0"/>
      </rPr>
      <t>、</t>
    </r>
    <r>
      <rPr>
        <sz val="10"/>
        <rFont val="Arial"/>
        <family val="2"/>
      </rPr>
      <t>18</t>
    </r>
    <r>
      <rPr>
        <sz val="10"/>
        <rFont val="宋体"/>
        <family val="0"/>
      </rPr>
      <t>、</t>
    </r>
  </si>
  <si>
    <r>
      <t>1</t>
    </r>
    <r>
      <rPr>
        <sz val="10"/>
        <rFont val="宋体"/>
        <family val="0"/>
      </rPr>
      <t>天（</t>
    </r>
    <r>
      <rPr>
        <sz val="10"/>
        <rFont val="Arial"/>
        <family val="2"/>
      </rPr>
      <t>12</t>
    </r>
  </si>
  <si>
    <r>
      <t>23</t>
    </r>
    <r>
      <rPr>
        <sz val="10"/>
        <rFont val="宋体"/>
        <family val="0"/>
      </rPr>
      <t>天（</t>
    </r>
    <r>
      <rPr>
        <sz val="10"/>
        <rFont val="Arial"/>
        <family val="2"/>
      </rPr>
      <t>1-15</t>
    </r>
    <r>
      <rPr>
        <sz val="10"/>
        <rFont val="宋体"/>
        <family val="0"/>
      </rPr>
      <t>、</t>
    </r>
    <r>
      <rPr>
        <sz val="10"/>
        <rFont val="Arial"/>
        <family val="2"/>
      </rPr>
      <t>17</t>
    </r>
    <r>
      <rPr>
        <sz val="10"/>
        <rFont val="宋体"/>
        <family val="0"/>
      </rPr>
      <t>、</t>
    </r>
    <r>
      <rPr>
        <sz val="10"/>
        <rFont val="Arial"/>
        <family val="2"/>
      </rPr>
      <t>20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  <r>
      <rPr>
        <sz val="10"/>
        <rFont val="宋体"/>
        <family val="0"/>
      </rPr>
      <t>、</t>
    </r>
    <r>
      <rPr>
        <sz val="10"/>
        <rFont val="Arial"/>
        <family val="2"/>
      </rPr>
      <t>23</t>
    </r>
    <r>
      <rPr>
        <sz val="10"/>
        <rFont val="宋体"/>
        <family val="0"/>
      </rPr>
      <t>、</t>
    </r>
    <r>
      <rPr>
        <sz val="10"/>
        <rFont val="Arial"/>
        <family val="2"/>
      </rPr>
      <t>24</t>
    </r>
    <r>
      <rPr>
        <sz val="10"/>
        <rFont val="宋体"/>
        <family val="0"/>
      </rPr>
      <t>、</t>
    </r>
    <r>
      <rPr>
        <sz val="10"/>
        <rFont val="Arial"/>
        <family val="2"/>
      </rPr>
      <t>26</t>
    </r>
    <r>
      <rPr>
        <sz val="10"/>
        <rFont val="宋体"/>
        <family val="0"/>
      </rPr>
      <t>、</t>
    </r>
    <r>
      <rPr>
        <sz val="10"/>
        <rFont val="Arial"/>
        <family val="2"/>
      </rPr>
      <t>29</t>
    </r>
    <r>
      <rPr>
        <sz val="10"/>
        <rFont val="宋体"/>
        <family val="0"/>
      </rPr>
      <t>、</t>
    </r>
    <r>
      <rPr>
        <sz val="10"/>
        <rFont val="Arial"/>
        <family val="2"/>
      </rPr>
      <t>30</t>
    </r>
  </si>
  <si>
    <r>
      <t>6</t>
    </r>
    <r>
      <rPr>
        <sz val="10"/>
        <rFont val="宋体"/>
        <family val="0"/>
      </rPr>
      <t>天（</t>
    </r>
    <r>
      <rPr>
        <sz val="10"/>
        <rFont val="Arial"/>
        <family val="2"/>
      </rPr>
      <t>3-5</t>
    </r>
    <r>
      <rPr>
        <sz val="10"/>
        <rFont val="宋体"/>
        <family val="0"/>
      </rPr>
      <t>、</t>
    </r>
    <r>
      <rPr>
        <sz val="10"/>
        <rFont val="Arial"/>
        <family val="2"/>
      </rPr>
      <t>9</t>
    </r>
    <r>
      <rPr>
        <sz val="10"/>
        <rFont val="宋体"/>
        <family val="0"/>
      </rPr>
      <t>、</t>
    </r>
    <r>
      <rPr>
        <sz val="10"/>
        <rFont val="Arial"/>
        <family val="2"/>
      </rPr>
      <t>10</t>
    </r>
    <r>
      <rPr>
        <sz val="10"/>
        <rFont val="宋体"/>
        <family val="0"/>
      </rPr>
      <t>、</t>
    </r>
    <r>
      <rPr>
        <sz val="10"/>
        <rFont val="Arial"/>
        <family val="2"/>
      </rPr>
      <t>12</t>
    </r>
  </si>
  <si>
    <r>
      <t>5</t>
    </r>
    <r>
      <rPr>
        <sz val="10"/>
        <rFont val="宋体"/>
        <family val="0"/>
      </rPr>
      <t>天（</t>
    </r>
    <r>
      <rPr>
        <sz val="10"/>
        <rFont val="Arial"/>
        <family val="2"/>
      </rPr>
      <t>24</t>
    </r>
    <r>
      <rPr>
        <sz val="10"/>
        <rFont val="宋体"/>
        <family val="0"/>
      </rPr>
      <t>、</t>
    </r>
    <r>
      <rPr>
        <sz val="10"/>
        <rFont val="Arial"/>
        <family val="2"/>
      </rPr>
      <t>28-31</t>
    </r>
  </si>
  <si>
    <r>
      <t>8</t>
    </r>
    <r>
      <rPr>
        <sz val="10"/>
        <rFont val="宋体"/>
        <family val="0"/>
      </rPr>
      <t>天（</t>
    </r>
    <r>
      <rPr>
        <sz val="10"/>
        <rFont val="Arial"/>
        <family val="2"/>
      </rPr>
      <t>1-8</t>
    </r>
  </si>
  <si>
    <r>
      <t>1</t>
    </r>
    <r>
      <rPr>
        <sz val="10"/>
        <rFont val="宋体"/>
        <family val="0"/>
      </rPr>
      <t>天（</t>
    </r>
    <r>
      <rPr>
        <sz val="10"/>
        <rFont val="Arial"/>
        <family val="2"/>
      </rPr>
      <t>7</t>
    </r>
  </si>
  <si>
    <r>
      <t>27</t>
    </r>
    <r>
      <rPr>
        <sz val="10"/>
        <rFont val="宋体"/>
        <family val="0"/>
      </rPr>
      <t>天（</t>
    </r>
    <r>
      <rPr>
        <sz val="10"/>
        <rFont val="Arial"/>
        <family val="2"/>
      </rPr>
      <t>1-17</t>
    </r>
    <r>
      <rPr>
        <sz val="10"/>
        <rFont val="宋体"/>
        <family val="0"/>
      </rPr>
      <t>、</t>
    </r>
    <r>
      <rPr>
        <sz val="10"/>
        <rFont val="Arial"/>
        <family val="2"/>
      </rPr>
      <t>19</t>
    </r>
    <r>
      <rPr>
        <sz val="10"/>
        <rFont val="宋体"/>
        <family val="0"/>
      </rPr>
      <t>、</t>
    </r>
    <r>
      <rPr>
        <sz val="10"/>
        <rFont val="Arial"/>
        <family val="2"/>
      </rPr>
      <t>20</t>
    </r>
    <r>
      <rPr>
        <sz val="10"/>
        <rFont val="宋体"/>
        <family val="0"/>
      </rPr>
      <t>、</t>
    </r>
    <r>
      <rPr>
        <sz val="10"/>
        <rFont val="Arial"/>
        <family val="2"/>
      </rPr>
      <t>23</t>
    </r>
    <r>
      <rPr>
        <sz val="10"/>
        <rFont val="宋体"/>
        <family val="0"/>
      </rPr>
      <t>、</t>
    </r>
    <r>
      <rPr>
        <sz val="10"/>
        <rFont val="Arial"/>
        <family val="2"/>
      </rPr>
      <t>25-31</t>
    </r>
  </si>
  <si>
    <r>
      <t>4</t>
    </r>
    <r>
      <rPr>
        <sz val="10"/>
        <rFont val="宋体"/>
        <family val="0"/>
      </rPr>
      <t>天（</t>
    </r>
    <r>
      <rPr>
        <sz val="10"/>
        <rFont val="Arial"/>
        <family val="2"/>
      </rPr>
      <t>5-8</t>
    </r>
    <r>
      <rPr>
        <sz val="10"/>
        <rFont val="宋体"/>
        <family val="0"/>
      </rPr>
      <t>、</t>
    </r>
  </si>
  <si>
    <r>
      <t>6</t>
    </r>
    <r>
      <rPr>
        <sz val="10"/>
        <rFont val="宋体"/>
        <family val="0"/>
      </rPr>
      <t>天（</t>
    </r>
    <r>
      <rPr>
        <sz val="10"/>
        <rFont val="Arial"/>
        <family val="2"/>
      </rPr>
      <t>22-26</t>
    </r>
    <r>
      <rPr>
        <sz val="10"/>
        <rFont val="宋体"/>
        <family val="0"/>
      </rPr>
      <t>、</t>
    </r>
    <r>
      <rPr>
        <sz val="10"/>
        <rFont val="Arial"/>
        <family val="2"/>
      </rPr>
      <t>30</t>
    </r>
  </si>
  <si>
    <r>
      <t>9</t>
    </r>
    <r>
      <rPr>
        <sz val="10"/>
        <rFont val="宋体"/>
        <family val="0"/>
      </rPr>
      <t>天（</t>
    </r>
    <r>
      <rPr>
        <sz val="10"/>
        <rFont val="Arial"/>
        <family val="2"/>
      </rPr>
      <t>8-16</t>
    </r>
    <r>
      <rPr>
        <sz val="10"/>
        <rFont val="宋体"/>
        <family val="0"/>
      </rPr>
      <t>、</t>
    </r>
  </si>
  <si>
    <r>
      <t>15</t>
    </r>
    <r>
      <rPr>
        <sz val="10"/>
        <rFont val="宋体"/>
        <family val="0"/>
      </rPr>
      <t>天（</t>
    </r>
    <r>
      <rPr>
        <sz val="10"/>
        <rFont val="Arial"/>
        <family val="2"/>
      </rPr>
      <t>1-15</t>
    </r>
  </si>
  <si>
    <r>
      <t>1</t>
    </r>
    <r>
      <rPr>
        <sz val="10"/>
        <rFont val="宋体"/>
        <family val="0"/>
      </rPr>
      <t>天（</t>
    </r>
    <r>
      <rPr>
        <sz val="10"/>
        <rFont val="Arial"/>
        <family val="2"/>
      </rPr>
      <t>3</t>
    </r>
  </si>
  <si>
    <r>
      <t>28</t>
    </r>
    <r>
      <rPr>
        <sz val="10"/>
        <rFont val="宋体"/>
        <family val="0"/>
      </rPr>
      <t>天（</t>
    </r>
    <r>
      <rPr>
        <sz val="10"/>
        <rFont val="Arial"/>
        <family val="2"/>
      </rPr>
      <t>1-9</t>
    </r>
    <r>
      <rPr>
        <sz val="10"/>
        <rFont val="宋体"/>
        <family val="0"/>
      </rPr>
      <t>、</t>
    </r>
    <r>
      <rPr>
        <sz val="10"/>
        <rFont val="Arial"/>
        <family val="2"/>
      </rPr>
      <t>11</t>
    </r>
    <r>
      <rPr>
        <sz val="10"/>
        <rFont val="宋体"/>
        <family val="0"/>
      </rPr>
      <t>、</t>
    </r>
    <r>
      <rPr>
        <sz val="10"/>
        <rFont val="Arial"/>
        <family val="2"/>
      </rPr>
      <t>14-31</t>
    </r>
  </si>
  <si>
    <r>
      <t>17</t>
    </r>
    <r>
      <rPr>
        <sz val="10"/>
        <rFont val="宋体"/>
        <family val="0"/>
      </rPr>
      <t>天（</t>
    </r>
    <r>
      <rPr>
        <sz val="10"/>
        <rFont val="Arial"/>
        <family val="2"/>
      </rPr>
      <t>1-6</t>
    </r>
    <r>
      <rPr>
        <sz val="10"/>
        <rFont val="宋体"/>
        <family val="0"/>
      </rPr>
      <t>、</t>
    </r>
    <r>
      <rPr>
        <sz val="10"/>
        <rFont val="Arial"/>
        <family val="2"/>
      </rPr>
      <t>19-25</t>
    </r>
    <r>
      <rPr>
        <sz val="10"/>
        <rFont val="宋体"/>
        <family val="0"/>
      </rPr>
      <t>、</t>
    </r>
    <r>
      <rPr>
        <sz val="10"/>
        <rFont val="Arial"/>
        <family val="2"/>
      </rPr>
      <t>27-30</t>
    </r>
  </si>
  <si>
    <r>
      <t>13</t>
    </r>
    <r>
      <rPr>
        <sz val="10"/>
        <rFont val="宋体"/>
        <family val="0"/>
      </rPr>
      <t>天（</t>
    </r>
    <r>
      <rPr>
        <sz val="10"/>
        <rFont val="Arial"/>
        <family val="2"/>
      </rP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3</t>
    </r>
    <r>
      <rPr>
        <sz val="10"/>
        <rFont val="宋体"/>
        <family val="0"/>
      </rPr>
      <t>、</t>
    </r>
    <r>
      <rPr>
        <sz val="10"/>
        <rFont val="Arial"/>
        <family val="2"/>
      </rPr>
      <t>5</t>
    </r>
    <r>
      <rPr>
        <sz val="10"/>
        <rFont val="宋体"/>
        <family val="0"/>
      </rPr>
      <t>、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9</t>
    </r>
    <r>
      <rPr>
        <sz val="10"/>
        <rFont val="宋体"/>
        <family val="0"/>
      </rPr>
      <t>、</t>
    </r>
    <r>
      <rPr>
        <sz val="10"/>
        <rFont val="Arial"/>
        <family val="2"/>
      </rPr>
      <t>11</t>
    </r>
    <r>
      <rPr>
        <sz val="10"/>
        <rFont val="宋体"/>
        <family val="0"/>
      </rPr>
      <t>、</t>
    </r>
    <r>
      <rPr>
        <sz val="10"/>
        <rFont val="Arial"/>
        <family val="2"/>
      </rPr>
      <t>13</t>
    </r>
    <r>
      <rPr>
        <sz val="10"/>
        <rFont val="宋体"/>
        <family val="0"/>
      </rPr>
      <t>、</t>
    </r>
    <r>
      <rPr>
        <sz val="10"/>
        <rFont val="Arial"/>
        <family val="2"/>
      </rPr>
      <t>15</t>
    </r>
    <r>
      <rPr>
        <sz val="10"/>
        <rFont val="宋体"/>
        <family val="0"/>
      </rPr>
      <t>、</t>
    </r>
    <r>
      <rPr>
        <sz val="10"/>
        <rFont val="Arial"/>
        <family val="2"/>
      </rPr>
      <t>18</t>
    </r>
    <r>
      <rPr>
        <sz val="10"/>
        <rFont val="宋体"/>
        <family val="0"/>
      </rPr>
      <t>、</t>
    </r>
    <r>
      <rPr>
        <sz val="10"/>
        <rFont val="Arial"/>
        <family val="2"/>
      </rPr>
      <t>20-23</t>
    </r>
    <r>
      <rPr>
        <sz val="10"/>
        <rFont val="宋体"/>
        <family val="0"/>
      </rPr>
      <t>、</t>
    </r>
  </si>
  <si>
    <r>
      <t>2</t>
    </r>
    <r>
      <rPr>
        <sz val="10"/>
        <rFont val="宋体"/>
        <family val="0"/>
      </rPr>
      <t>天（</t>
    </r>
    <r>
      <rPr>
        <sz val="10"/>
        <rFont val="Arial"/>
        <family val="2"/>
      </rPr>
      <t>28</t>
    </r>
    <r>
      <rPr>
        <sz val="10"/>
        <rFont val="宋体"/>
        <family val="0"/>
      </rPr>
      <t>、</t>
    </r>
    <r>
      <rPr>
        <sz val="10"/>
        <rFont val="Arial"/>
        <family val="2"/>
      </rPr>
      <t>29</t>
    </r>
  </si>
  <si>
    <r>
      <t>14</t>
    </r>
    <r>
      <rPr>
        <sz val="10"/>
        <rFont val="宋体"/>
        <family val="0"/>
      </rPr>
      <t>天（</t>
    </r>
    <r>
      <rPr>
        <sz val="10"/>
        <rFont val="Arial"/>
        <family val="2"/>
      </rPr>
      <t>1-7</t>
    </r>
    <r>
      <rPr>
        <sz val="10"/>
        <rFont val="宋体"/>
        <family val="0"/>
      </rPr>
      <t>、</t>
    </r>
    <r>
      <rPr>
        <sz val="10"/>
        <rFont val="Arial"/>
        <family val="2"/>
      </rPr>
      <t>11</t>
    </r>
    <r>
      <rPr>
        <sz val="10"/>
        <rFont val="宋体"/>
        <family val="0"/>
      </rPr>
      <t>、</t>
    </r>
    <r>
      <rPr>
        <sz val="10"/>
        <rFont val="Arial"/>
        <family val="2"/>
      </rPr>
      <t>12</t>
    </r>
    <r>
      <rPr>
        <sz val="10"/>
        <rFont val="宋体"/>
        <family val="0"/>
      </rPr>
      <t>、</t>
    </r>
    <r>
      <rPr>
        <sz val="10"/>
        <rFont val="Arial"/>
        <family val="2"/>
      </rPr>
      <t>14</t>
    </r>
    <r>
      <rPr>
        <sz val="10"/>
        <rFont val="宋体"/>
        <family val="0"/>
      </rPr>
      <t>、</t>
    </r>
    <r>
      <rPr>
        <sz val="10"/>
        <rFont val="Arial"/>
        <family val="2"/>
      </rPr>
      <t>16-19</t>
    </r>
  </si>
  <si>
    <r>
      <t>8</t>
    </r>
    <r>
      <rPr>
        <sz val="10"/>
        <rFont val="宋体"/>
        <family val="0"/>
      </rPr>
      <t>天（</t>
    </r>
    <r>
      <rPr>
        <sz val="10"/>
        <rFont val="Arial"/>
        <family val="2"/>
      </rPr>
      <t>1-8</t>
    </r>
    <r>
      <rPr>
        <sz val="10"/>
        <rFont val="宋体"/>
        <family val="0"/>
      </rPr>
      <t>、</t>
    </r>
  </si>
  <si>
    <r>
      <t>1</t>
    </r>
    <r>
      <rPr>
        <sz val="10"/>
        <rFont val="宋体"/>
        <family val="0"/>
      </rPr>
      <t>天（</t>
    </r>
    <r>
      <rPr>
        <sz val="10"/>
        <rFont val="Arial"/>
        <family val="2"/>
      </rPr>
      <t>23</t>
    </r>
  </si>
  <si>
    <r>
      <t>6</t>
    </r>
    <r>
      <rPr>
        <sz val="10"/>
        <rFont val="宋体"/>
        <family val="0"/>
      </rPr>
      <t>天（</t>
    </r>
    <r>
      <rPr>
        <sz val="10"/>
        <rFont val="Arial"/>
        <family val="2"/>
      </rPr>
      <t>25-30</t>
    </r>
  </si>
  <si>
    <r>
      <t>11</t>
    </r>
    <r>
      <rPr>
        <sz val="10"/>
        <rFont val="宋体"/>
        <family val="0"/>
      </rPr>
      <t>天（</t>
    </r>
    <r>
      <rPr>
        <sz val="10"/>
        <rFont val="Arial"/>
        <family val="2"/>
      </rPr>
      <t>1-10</t>
    </r>
    <r>
      <rPr>
        <sz val="10"/>
        <rFont val="宋体"/>
        <family val="0"/>
      </rPr>
      <t>、</t>
    </r>
    <r>
      <rPr>
        <sz val="10"/>
        <rFont val="Arial"/>
        <family val="2"/>
      </rPr>
      <t>12</t>
    </r>
  </si>
  <si>
    <r>
      <t>1</t>
    </r>
    <r>
      <rPr>
        <sz val="10"/>
        <rFont val="宋体"/>
        <family val="0"/>
      </rPr>
      <t>天（</t>
    </r>
    <r>
      <rPr>
        <sz val="10"/>
        <rFont val="Arial"/>
        <family val="2"/>
      </rPr>
      <t>13</t>
    </r>
  </si>
  <si>
    <r>
      <t>2</t>
    </r>
    <r>
      <rPr>
        <sz val="10"/>
        <rFont val="宋体"/>
        <family val="0"/>
      </rPr>
      <t>天（</t>
    </r>
    <r>
      <rPr>
        <sz val="10"/>
        <rFont val="Arial"/>
        <family val="2"/>
      </rPr>
      <t>16</t>
    </r>
    <r>
      <rPr>
        <sz val="10"/>
        <rFont val="宋体"/>
        <family val="0"/>
      </rPr>
      <t>、</t>
    </r>
    <r>
      <rPr>
        <sz val="10"/>
        <rFont val="Arial"/>
        <family val="2"/>
      </rPr>
      <t>25</t>
    </r>
  </si>
  <si>
    <r>
      <t>16</t>
    </r>
    <r>
      <rPr>
        <sz val="10"/>
        <rFont val="宋体"/>
        <family val="0"/>
      </rPr>
      <t>天（</t>
    </r>
    <r>
      <rPr>
        <sz val="10"/>
        <rFont val="Arial"/>
        <family val="2"/>
      </rPr>
      <t>1-4</t>
    </r>
    <r>
      <rPr>
        <sz val="10"/>
        <rFont val="宋体"/>
        <family val="0"/>
      </rPr>
      <t>、</t>
    </r>
    <r>
      <rPr>
        <sz val="10"/>
        <rFont val="Arial"/>
        <family val="2"/>
      </rPr>
      <t>8</t>
    </r>
    <r>
      <rPr>
        <sz val="10"/>
        <rFont val="宋体"/>
        <family val="0"/>
      </rPr>
      <t>、</t>
    </r>
    <r>
      <rPr>
        <sz val="10"/>
        <rFont val="Arial"/>
        <family val="2"/>
      </rPr>
      <t>14</t>
    </r>
    <r>
      <rPr>
        <sz val="10"/>
        <rFont val="宋体"/>
        <family val="0"/>
      </rPr>
      <t>、</t>
    </r>
    <r>
      <rPr>
        <sz val="10"/>
        <rFont val="Arial"/>
        <family val="2"/>
      </rPr>
      <t>19-21</t>
    </r>
    <r>
      <rPr>
        <sz val="10"/>
        <rFont val="宋体"/>
        <family val="0"/>
      </rPr>
      <t>、</t>
    </r>
    <r>
      <rPr>
        <sz val="10"/>
        <rFont val="Arial"/>
        <family val="2"/>
      </rPr>
      <t>24-26</t>
    </r>
    <r>
      <rPr>
        <sz val="10"/>
        <rFont val="宋体"/>
        <family val="0"/>
      </rPr>
      <t>、</t>
    </r>
    <r>
      <rPr>
        <sz val="10"/>
        <rFont val="Arial"/>
        <family val="2"/>
      </rPr>
      <t>28-31</t>
    </r>
  </si>
  <si>
    <r>
      <t>10</t>
    </r>
    <r>
      <rPr>
        <sz val="10"/>
        <rFont val="宋体"/>
        <family val="0"/>
      </rPr>
      <t>天（</t>
    </r>
    <r>
      <rPr>
        <sz val="10"/>
        <rFont val="Arial"/>
        <family val="2"/>
      </rPr>
      <t>1-3</t>
    </r>
    <r>
      <rPr>
        <sz val="10"/>
        <rFont val="宋体"/>
        <family val="0"/>
      </rPr>
      <t>、</t>
    </r>
    <r>
      <rPr>
        <sz val="10"/>
        <rFont val="Arial"/>
        <family val="2"/>
      </rPr>
      <t>6-12</t>
    </r>
  </si>
  <si>
    <r>
      <t>5</t>
    </r>
    <r>
      <rPr>
        <sz val="10"/>
        <rFont val="宋体"/>
        <family val="0"/>
      </rPr>
      <t>天（</t>
    </r>
    <r>
      <rPr>
        <sz val="10"/>
        <rFont val="Arial"/>
        <family val="2"/>
      </rPr>
      <t>26-30</t>
    </r>
  </si>
  <si>
    <r>
      <t>27</t>
    </r>
    <r>
      <rPr>
        <sz val="10"/>
        <rFont val="宋体"/>
        <family val="0"/>
      </rPr>
      <t>天（</t>
    </r>
    <r>
      <rPr>
        <sz val="10"/>
        <rFont val="Arial"/>
        <family val="2"/>
      </rPr>
      <t>1-4</t>
    </r>
    <r>
      <rPr>
        <sz val="10"/>
        <rFont val="宋体"/>
        <family val="0"/>
      </rPr>
      <t>、</t>
    </r>
    <r>
      <rPr>
        <sz val="10"/>
        <rFont val="Arial"/>
        <family val="2"/>
      </rPr>
      <t>8-19</t>
    </r>
    <r>
      <rPr>
        <sz val="10"/>
        <rFont val="宋体"/>
        <family val="0"/>
      </rPr>
      <t>、</t>
    </r>
    <r>
      <rPr>
        <sz val="10"/>
        <rFont val="Arial"/>
        <family val="2"/>
      </rPr>
      <t>21-31</t>
    </r>
  </si>
  <si>
    <r>
      <t>1</t>
    </r>
    <r>
      <rPr>
        <sz val="10"/>
        <rFont val="宋体"/>
        <family val="0"/>
      </rPr>
      <t>天（</t>
    </r>
    <r>
      <rPr>
        <sz val="10"/>
        <rFont val="Arial"/>
        <family val="2"/>
      </rPr>
      <t>28</t>
    </r>
  </si>
  <si>
    <r>
      <t>4</t>
    </r>
    <r>
      <rPr>
        <sz val="10"/>
        <rFont val="宋体"/>
        <family val="0"/>
      </rPr>
      <t>天（</t>
    </r>
    <r>
      <rPr>
        <sz val="10"/>
        <rFont val="Arial"/>
        <family val="2"/>
      </rPr>
      <t>17-19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</si>
  <si>
    <r>
      <t>29</t>
    </r>
    <r>
      <rPr>
        <sz val="10"/>
        <rFont val="宋体"/>
        <family val="0"/>
      </rPr>
      <t>天（</t>
    </r>
    <r>
      <rPr>
        <sz val="10"/>
        <rFont val="Arial"/>
        <family val="2"/>
      </rPr>
      <t>1-23</t>
    </r>
    <r>
      <rPr>
        <sz val="10"/>
        <rFont val="宋体"/>
        <family val="0"/>
      </rPr>
      <t>、</t>
    </r>
    <r>
      <rPr>
        <sz val="10"/>
        <rFont val="Arial"/>
        <family val="2"/>
      </rPr>
      <t>25-27</t>
    </r>
    <r>
      <rPr>
        <sz val="10"/>
        <rFont val="宋体"/>
        <family val="0"/>
      </rPr>
      <t>、</t>
    </r>
    <r>
      <rPr>
        <sz val="10"/>
        <rFont val="Arial"/>
        <family val="2"/>
      </rPr>
      <t>29-31</t>
    </r>
  </si>
  <si>
    <r>
      <t>29</t>
    </r>
    <r>
      <rPr>
        <sz val="10"/>
        <rFont val="宋体"/>
        <family val="0"/>
      </rPr>
      <t>天（</t>
    </r>
    <r>
      <rPr>
        <sz val="10"/>
        <rFont val="Arial"/>
        <family val="2"/>
      </rPr>
      <t>1-12</t>
    </r>
    <r>
      <rPr>
        <sz val="10"/>
        <rFont val="宋体"/>
        <family val="0"/>
      </rPr>
      <t>、</t>
    </r>
    <r>
      <rPr>
        <sz val="10"/>
        <rFont val="Arial"/>
        <family val="2"/>
      </rPr>
      <t>14-30</t>
    </r>
  </si>
  <si>
    <r>
      <t>28</t>
    </r>
    <r>
      <rPr>
        <sz val="10"/>
        <rFont val="宋体"/>
        <family val="0"/>
      </rPr>
      <t>天（</t>
    </r>
    <r>
      <rPr>
        <sz val="10"/>
        <rFont val="Arial"/>
        <family val="2"/>
      </rPr>
      <t>1-10</t>
    </r>
    <r>
      <rPr>
        <sz val="10"/>
        <rFont val="宋体"/>
        <family val="0"/>
      </rPr>
      <t>、</t>
    </r>
    <r>
      <rPr>
        <sz val="10"/>
        <rFont val="Arial"/>
        <family val="2"/>
      </rPr>
      <t>12-15</t>
    </r>
    <r>
      <rPr>
        <sz val="10"/>
        <rFont val="宋体"/>
        <family val="0"/>
      </rPr>
      <t>、</t>
    </r>
    <r>
      <rPr>
        <sz val="10"/>
        <rFont val="Arial"/>
        <family val="2"/>
      </rPr>
      <t>17-21</t>
    </r>
    <r>
      <rPr>
        <sz val="10"/>
        <rFont val="宋体"/>
        <family val="0"/>
      </rPr>
      <t>、</t>
    </r>
    <r>
      <rPr>
        <sz val="10"/>
        <rFont val="Arial"/>
        <family val="2"/>
      </rPr>
      <t>23-31</t>
    </r>
  </si>
  <si>
    <r>
      <t>25</t>
    </r>
    <r>
      <rPr>
        <sz val="10"/>
        <rFont val="宋体"/>
        <family val="0"/>
      </rPr>
      <t>天（</t>
    </r>
    <r>
      <rPr>
        <sz val="10"/>
        <rFont val="Arial"/>
        <family val="2"/>
      </rP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3-15</t>
    </r>
    <r>
      <rPr>
        <sz val="10"/>
        <rFont val="宋体"/>
        <family val="0"/>
      </rPr>
      <t>、</t>
    </r>
    <r>
      <rPr>
        <sz val="10"/>
        <rFont val="Arial"/>
        <family val="2"/>
      </rPr>
      <t>19-28</t>
    </r>
    <r>
      <rPr>
        <sz val="10"/>
        <rFont val="宋体"/>
        <family val="0"/>
      </rPr>
      <t>、</t>
    </r>
    <r>
      <rPr>
        <sz val="10"/>
        <rFont val="Arial"/>
        <family val="2"/>
      </rPr>
      <t>31</t>
    </r>
  </si>
  <si>
    <r>
      <t>27</t>
    </r>
    <r>
      <rPr>
        <sz val="10"/>
        <rFont val="宋体"/>
        <family val="0"/>
      </rPr>
      <t>天（</t>
    </r>
    <r>
      <rPr>
        <sz val="10"/>
        <rFont val="Arial"/>
        <family val="2"/>
      </rPr>
      <t>2-12</t>
    </r>
    <r>
      <rPr>
        <sz val="10"/>
        <rFont val="宋体"/>
        <family val="0"/>
      </rPr>
      <t>、</t>
    </r>
    <r>
      <rPr>
        <sz val="10"/>
        <rFont val="Arial"/>
        <family val="2"/>
      </rPr>
      <t>14-22</t>
    </r>
    <r>
      <rPr>
        <sz val="10"/>
        <rFont val="宋体"/>
        <family val="0"/>
      </rPr>
      <t>、</t>
    </r>
    <r>
      <rPr>
        <sz val="10"/>
        <rFont val="Arial"/>
        <family val="2"/>
      </rPr>
      <t>24-30</t>
    </r>
  </si>
  <si>
    <r>
      <t>10</t>
    </r>
    <r>
      <rPr>
        <sz val="10"/>
        <rFont val="宋体"/>
        <family val="0"/>
      </rPr>
      <t>天（</t>
    </r>
    <r>
      <rPr>
        <sz val="10"/>
        <rFont val="Arial"/>
        <family val="2"/>
      </rPr>
      <t>1-3</t>
    </r>
    <r>
      <rPr>
        <sz val="10"/>
        <rFont val="宋体"/>
        <family val="0"/>
      </rPr>
      <t>、</t>
    </r>
    <r>
      <rPr>
        <sz val="10"/>
        <rFont val="Arial"/>
        <family val="2"/>
      </rPr>
      <t>6-9</t>
    </r>
    <r>
      <rPr>
        <sz val="10"/>
        <rFont val="宋体"/>
        <family val="0"/>
      </rPr>
      <t>、</t>
    </r>
    <r>
      <rPr>
        <sz val="10"/>
        <rFont val="Arial"/>
        <family val="2"/>
      </rPr>
      <t>13</t>
    </r>
    <r>
      <rPr>
        <sz val="10"/>
        <rFont val="宋体"/>
        <family val="0"/>
      </rPr>
      <t>、</t>
    </r>
    <r>
      <rPr>
        <sz val="10"/>
        <rFont val="Arial"/>
        <family val="2"/>
      </rPr>
      <t>22</t>
    </r>
    <r>
      <rPr>
        <sz val="10"/>
        <rFont val="宋体"/>
        <family val="0"/>
      </rPr>
      <t>、</t>
    </r>
    <r>
      <rPr>
        <sz val="10"/>
        <rFont val="Arial"/>
        <family val="2"/>
      </rPr>
      <t>23</t>
    </r>
  </si>
  <si>
    <r>
      <t>3</t>
    </r>
    <r>
      <rPr>
        <sz val="10"/>
        <rFont val="宋体"/>
        <family val="0"/>
      </rPr>
      <t>天（</t>
    </r>
    <r>
      <rPr>
        <sz val="10"/>
        <rFont val="Arial"/>
        <family val="2"/>
      </rPr>
      <t>7</t>
    </r>
    <r>
      <rPr>
        <sz val="10"/>
        <rFont val="宋体"/>
        <family val="0"/>
      </rPr>
      <t>、</t>
    </r>
    <r>
      <rPr>
        <sz val="10"/>
        <rFont val="Arial"/>
        <family val="2"/>
      </rPr>
      <t>22</t>
    </r>
    <r>
      <rPr>
        <sz val="10"/>
        <rFont val="宋体"/>
        <family val="0"/>
      </rPr>
      <t>、</t>
    </r>
    <r>
      <rPr>
        <sz val="10"/>
        <rFont val="Arial"/>
        <family val="2"/>
      </rPr>
      <t>26</t>
    </r>
  </si>
  <si>
    <r>
      <t>3</t>
    </r>
    <r>
      <rPr>
        <sz val="10"/>
        <rFont val="宋体"/>
        <family val="0"/>
      </rPr>
      <t>天（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Arial"/>
        <family val="2"/>
      </rPr>
      <t>14</t>
    </r>
    <r>
      <rPr>
        <sz val="10"/>
        <rFont val="宋体"/>
        <family val="0"/>
      </rPr>
      <t>、</t>
    </r>
    <r>
      <rPr>
        <sz val="10"/>
        <rFont val="Arial"/>
        <family val="2"/>
      </rPr>
      <t>19</t>
    </r>
  </si>
  <si>
    <r>
      <t>15</t>
    </r>
    <r>
      <rPr>
        <sz val="10"/>
        <rFont val="宋体"/>
        <family val="0"/>
      </rPr>
      <t>天（</t>
    </r>
    <r>
      <rPr>
        <sz val="10"/>
        <rFont val="Arial"/>
        <family val="2"/>
      </rPr>
      <t>1-15</t>
    </r>
    <r>
      <rPr>
        <sz val="10"/>
        <rFont val="宋体"/>
        <family val="0"/>
      </rPr>
      <t>、</t>
    </r>
  </si>
  <si>
    <r>
      <t>3</t>
    </r>
    <r>
      <rPr>
        <sz val="10"/>
        <rFont val="宋体"/>
        <family val="0"/>
      </rPr>
      <t>天（</t>
    </r>
    <r>
      <rPr>
        <sz val="10"/>
        <rFont val="Arial"/>
        <family val="2"/>
      </rPr>
      <t>21-23</t>
    </r>
  </si>
  <si>
    <r>
      <t>18</t>
    </r>
    <r>
      <rPr>
        <sz val="10"/>
        <rFont val="宋体"/>
        <family val="0"/>
      </rPr>
      <t>天（</t>
    </r>
    <r>
      <rPr>
        <sz val="10"/>
        <rFont val="Arial"/>
        <family val="2"/>
      </rPr>
      <t>1-15</t>
    </r>
    <r>
      <rPr>
        <sz val="10"/>
        <rFont val="宋体"/>
        <family val="0"/>
      </rPr>
      <t>、</t>
    </r>
    <r>
      <rPr>
        <sz val="10"/>
        <rFont val="Arial"/>
        <family val="2"/>
      </rPr>
      <t>17</t>
    </r>
    <r>
      <rPr>
        <sz val="10"/>
        <rFont val="宋体"/>
        <family val="0"/>
      </rPr>
      <t>、</t>
    </r>
    <r>
      <rPr>
        <sz val="10"/>
        <rFont val="Arial"/>
        <family val="2"/>
      </rPr>
      <t>19</t>
    </r>
    <r>
      <rPr>
        <sz val="10"/>
        <rFont val="宋体"/>
        <family val="0"/>
      </rPr>
      <t>、</t>
    </r>
    <r>
      <rPr>
        <sz val="10"/>
        <rFont val="Arial"/>
        <family val="2"/>
      </rPr>
      <t>29</t>
    </r>
  </si>
  <si>
    <r>
      <t>1</t>
    </r>
    <r>
      <rPr>
        <sz val="10"/>
        <rFont val="宋体"/>
        <family val="0"/>
      </rPr>
      <t>天（</t>
    </r>
    <r>
      <rPr>
        <sz val="10"/>
        <rFont val="Arial"/>
        <family val="2"/>
      </rPr>
      <t>5</t>
    </r>
  </si>
  <si>
    <r>
      <t>7</t>
    </r>
    <r>
      <rPr>
        <sz val="10"/>
        <rFont val="宋体"/>
        <family val="0"/>
      </rPr>
      <t>天（</t>
    </r>
    <r>
      <rPr>
        <sz val="10"/>
        <rFont val="Arial"/>
        <family val="2"/>
      </rP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16</t>
    </r>
    <r>
      <rPr>
        <sz val="10"/>
        <rFont val="宋体"/>
        <family val="0"/>
      </rPr>
      <t>、</t>
    </r>
    <r>
      <rPr>
        <sz val="10"/>
        <rFont val="Arial"/>
        <family val="2"/>
      </rPr>
      <t>17</t>
    </r>
    <r>
      <rPr>
        <sz val="10"/>
        <rFont val="宋体"/>
        <family val="0"/>
      </rPr>
      <t>、</t>
    </r>
    <r>
      <rPr>
        <sz val="10"/>
        <rFont val="Arial"/>
        <family val="2"/>
      </rPr>
      <t>19</t>
    </r>
    <r>
      <rPr>
        <sz val="10"/>
        <rFont val="宋体"/>
        <family val="0"/>
      </rPr>
      <t>、</t>
    </r>
    <r>
      <rPr>
        <sz val="10"/>
        <rFont val="Arial"/>
        <family val="2"/>
      </rPr>
      <t>21</t>
    </r>
    <r>
      <rPr>
        <sz val="10"/>
        <rFont val="宋体"/>
        <family val="0"/>
      </rPr>
      <t>、</t>
    </r>
    <r>
      <rPr>
        <sz val="10"/>
        <rFont val="Arial"/>
        <family val="2"/>
      </rPr>
      <t>25</t>
    </r>
    <r>
      <rPr>
        <sz val="10"/>
        <rFont val="宋体"/>
        <family val="0"/>
      </rPr>
      <t>、</t>
    </r>
    <r>
      <rPr>
        <sz val="10"/>
        <rFont val="Arial"/>
        <family val="2"/>
      </rPr>
      <t>26</t>
    </r>
  </si>
  <si>
    <r>
      <t>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21-25</t>
    </r>
  </si>
  <si>
    <r>
      <t>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9</t>
    </r>
  </si>
  <si>
    <t>8、12-16</t>
  </si>
  <si>
    <t>20、24</t>
  </si>
  <si>
    <r>
      <t>20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26</t>
    </r>
  </si>
  <si>
    <t>×</t>
  </si>
  <si>
    <r>
      <t>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17</t>
    </r>
  </si>
  <si>
    <r>
      <t>13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27</t>
    </r>
  </si>
  <si>
    <r>
      <t>21-23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27</t>
    </r>
  </si>
  <si>
    <r>
      <t>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</t>
    </r>
  </si>
  <si>
    <r>
      <t>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30</t>
    </r>
  </si>
  <si>
    <r>
      <t>4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22</t>
    </r>
  </si>
  <si>
    <r>
      <rPr>
        <sz val="11"/>
        <color indexed="10"/>
        <rFont val="Arial"/>
        <family val="2"/>
      </rPr>
      <t>粤</t>
    </r>
    <r>
      <rPr>
        <sz val="11"/>
        <color indexed="10"/>
        <rFont val="Times New Roman"/>
        <family val="1"/>
      </rPr>
      <t>JD06943</t>
    </r>
  </si>
  <si>
    <r>
      <t>1-13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16-18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27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29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30</t>
    </r>
  </si>
  <si>
    <r>
      <rPr>
        <sz val="11"/>
        <color indexed="10"/>
        <rFont val="宋体"/>
        <family val="0"/>
      </rPr>
      <t>粤</t>
    </r>
    <r>
      <rPr>
        <sz val="11"/>
        <color indexed="10"/>
        <rFont val="Times New Roman"/>
        <family val="1"/>
      </rPr>
      <t>JD04103</t>
    </r>
  </si>
  <si>
    <r>
      <rPr>
        <sz val="11"/>
        <color indexed="10"/>
        <rFont val="宋体"/>
        <family val="0"/>
      </rPr>
      <t>粤</t>
    </r>
    <r>
      <rPr>
        <sz val="11"/>
        <color indexed="10"/>
        <rFont val="Times New Roman"/>
        <family val="1"/>
      </rPr>
      <t>JD04945</t>
    </r>
  </si>
  <si>
    <r>
      <rPr>
        <sz val="11"/>
        <color indexed="10"/>
        <rFont val="宋体"/>
        <family val="0"/>
      </rPr>
      <t>粤</t>
    </r>
    <r>
      <rPr>
        <sz val="11"/>
        <color indexed="10"/>
        <rFont val="Times New Roman"/>
        <family val="1"/>
      </rPr>
      <t>JD07495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</si>
  <si>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19-29</t>
    </r>
  </si>
  <si>
    <r>
      <rPr>
        <sz val="11"/>
        <rFont val="宋体"/>
        <family val="0"/>
      </rPr>
      <t>粤</t>
    </r>
    <r>
      <rPr>
        <sz val="11"/>
        <rFont val="Times New Roman"/>
        <family val="1"/>
      </rPr>
      <t>JD04335</t>
    </r>
  </si>
  <si>
    <r>
      <rPr>
        <sz val="11"/>
        <rFont val="宋体"/>
        <family val="0"/>
      </rPr>
      <t>粤</t>
    </r>
    <r>
      <rPr>
        <sz val="11"/>
        <rFont val="Times New Roman"/>
        <family val="1"/>
      </rPr>
      <t>JD04355</t>
    </r>
  </si>
  <si>
    <t>√</t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</si>
  <si>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27-28</t>
    </r>
  </si>
  <si>
    <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5-6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28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</si>
  <si>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21-27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30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</si>
  <si>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、</t>
    </r>
  </si>
  <si>
    <r>
      <t>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、</t>
    </r>
  </si>
  <si>
    <t>1</t>
  </si>
  <si>
    <t>2022年是否报废或注销营运证</t>
  </si>
  <si>
    <r>
      <rPr>
        <b/>
        <sz val="10"/>
        <rFont val="宋体"/>
        <family val="0"/>
      </rPr>
      <t>基础信息</t>
    </r>
  </si>
  <si>
    <r>
      <rPr>
        <b/>
        <sz val="10"/>
        <rFont val="宋体"/>
        <family val="0"/>
      </rPr>
      <t>申报的里程数据</t>
    </r>
  </si>
  <si>
    <r>
      <rPr>
        <b/>
        <sz val="10"/>
        <rFont val="宋体"/>
        <family val="0"/>
      </rPr>
      <t>序号</t>
    </r>
  </si>
  <si>
    <r>
      <rPr>
        <b/>
        <sz val="10"/>
        <rFont val="Arial"/>
        <family val="2"/>
      </rPr>
      <t>车牌颜色</t>
    </r>
  </si>
  <si>
    <r>
      <rPr>
        <b/>
        <sz val="10"/>
        <rFont val="Arial"/>
        <family val="2"/>
      </rPr>
      <t>燃料类型</t>
    </r>
  </si>
  <si>
    <r>
      <rPr>
        <b/>
        <sz val="10"/>
        <rFont val="Arial"/>
        <family val="2"/>
      </rPr>
      <t>车辆登记日期</t>
    </r>
  </si>
  <si>
    <r>
      <rPr>
        <b/>
        <sz val="10"/>
        <rFont val="Arial"/>
        <family val="2"/>
      </rPr>
      <t>车辆类别</t>
    </r>
  </si>
  <si>
    <r>
      <rPr>
        <b/>
        <sz val="10"/>
        <rFont val="Arial"/>
        <family val="2"/>
      </rPr>
      <t>车长</t>
    </r>
  </si>
  <si>
    <r>
      <rPr>
        <b/>
        <sz val="10"/>
        <rFont val="Arial"/>
        <family val="2"/>
      </rPr>
      <t>发动机号</t>
    </r>
  </si>
  <si>
    <r>
      <rPr>
        <b/>
        <sz val="10"/>
        <rFont val="Arial"/>
        <family val="2"/>
      </rPr>
      <t>车架号</t>
    </r>
  </si>
  <si>
    <r>
      <rPr>
        <b/>
        <sz val="10"/>
        <rFont val="Arial"/>
        <family val="2"/>
      </rPr>
      <t>厂牌类型</t>
    </r>
  </si>
  <si>
    <r>
      <rPr>
        <b/>
        <sz val="10"/>
        <rFont val="Arial"/>
        <family val="2"/>
      </rPr>
      <t>座位数</t>
    </r>
  </si>
  <si>
    <r>
      <rPr>
        <b/>
        <sz val="10"/>
        <rFont val="Arial"/>
        <family val="2"/>
      </rPr>
      <t>营运状态</t>
    </r>
  </si>
  <si>
    <r>
      <rPr>
        <b/>
        <sz val="10"/>
        <rFont val="宋体"/>
        <family val="0"/>
      </rPr>
      <t>运营天数</t>
    </r>
  </si>
  <si>
    <r>
      <rPr>
        <b/>
        <sz val="10"/>
        <rFont val="宋体"/>
        <family val="0"/>
      </rPr>
      <t>运营月数</t>
    </r>
  </si>
  <si>
    <r>
      <rPr>
        <b/>
        <sz val="10"/>
        <rFont val="Arial"/>
        <family val="2"/>
      </rPr>
      <t>车辆新增日期</t>
    </r>
  </si>
  <si>
    <r>
      <rPr>
        <b/>
        <sz val="10"/>
        <rFont val="Arial"/>
        <family val="2"/>
      </rPr>
      <t>车辆退出日期</t>
    </r>
  </si>
  <si>
    <r>
      <rPr>
        <b/>
        <sz val="10"/>
        <color indexed="8"/>
        <rFont val="宋体"/>
        <family val="0"/>
      </rPr>
      <t>运营天数是否一致</t>
    </r>
  </si>
  <si>
    <r>
      <rPr>
        <b/>
        <sz val="10"/>
        <color indexed="8"/>
        <rFont val="宋体"/>
        <family val="0"/>
      </rPr>
      <t>按运营天数折算的营运月数</t>
    </r>
  </si>
  <si>
    <r>
      <rPr>
        <b/>
        <sz val="10"/>
        <color indexed="8"/>
        <rFont val="宋体"/>
        <family val="0"/>
      </rPr>
      <t>是否新能源车</t>
    </r>
  </si>
  <si>
    <r>
      <rPr>
        <b/>
        <sz val="10"/>
        <color indexed="8"/>
        <rFont val="宋体"/>
        <family val="0"/>
      </rPr>
      <t>是否纳入工信部推广目录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</si>
  <si>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JD00057</t>
    </r>
  </si>
  <si>
    <r>
      <rPr>
        <sz val="10"/>
        <rFont val="Arial"/>
        <family val="2"/>
      </rPr>
      <t>渐变绿</t>
    </r>
  </si>
  <si>
    <r>
      <rPr>
        <sz val="10"/>
        <rFont val="Arial"/>
        <family val="2"/>
      </rPr>
      <t>电</t>
    </r>
  </si>
  <si>
    <r>
      <rPr>
        <sz val="10"/>
        <rFont val="Arial"/>
        <family val="2"/>
      </rPr>
      <t>小型轿车</t>
    </r>
  </si>
  <si>
    <r>
      <rPr>
        <sz val="10"/>
        <rFont val="宋体"/>
        <family val="0"/>
      </rPr>
      <t>启辰牌</t>
    </r>
    <r>
      <rPr>
        <sz val="10"/>
        <rFont val="Times New Roman"/>
        <family val="1"/>
      </rPr>
      <t>DFL7000NA63BEV</t>
    </r>
  </si>
  <si>
    <r>
      <rPr>
        <sz val="10"/>
        <rFont val="Arial"/>
        <family val="2"/>
      </rPr>
      <t>营运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</si>
  <si>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</si>
  <si>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</si>
  <si>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JD00233</t>
    </r>
  </si>
  <si>
    <r>
      <rPr>
        <sz val="10"/>
        <rFont val="Arial"/>
        <family val="2"/>
      </rPr>
      <t>启辰牌</t>
    </r>
    <r>
      <rPr>
        <sz val="10"/>
        <rFont val="Times New Roman"/>
        <family val="1"/>
      </rPr>
      <t>DFL7000NA63BEV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</si>
  <si>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JD01051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</si>
  <si>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JD00738</t>
    </r>
  </si>
  <si>
    <r>
      <rPr>
        <sz val="10"/>
        <rFont val="宋体"/>
        <family val="0"/>
      </rPr>
      <t>否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</si>
  <si>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JD00825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</si>
  <si>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JD00846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</si>
  <si>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JD01043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</si>
  <si>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JD02251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</si>
  <si>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JD02661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</si>
  <si>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JD01430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</si>
  <si>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JD08865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</si>
  <si>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JD09198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</si>
  <si>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JD01450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</si>
  <si>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JD03209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</si>
  <si>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JD03739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</si>
  <si>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JD04243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</si>
  <si>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JD04340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</si>
  <si>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JD04358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</si>
  <si>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JD08648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</si>
  <si>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JD09021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</si>
  <si>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JD04886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</si>
  <si>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JD05541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</si>
  <si>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JD07849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</si>
  <si>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JD08445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</si>
  <si>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JD31177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</si>
  <si>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JD08741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</si>
  <si>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JD43733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</si>
  <si>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JD39707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</si>
  <si>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JD33061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</si>
  <si>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JD40877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</si>
  <si>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JD41768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</si>
  <si>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JD42799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</si>
  <si>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JD40478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</si>
  <si>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JD43431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</si>
  <si>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JD43480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</si>
  <si>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JD43499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</si>
  <si>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JD44565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</si>
  <si>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JD45255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</si>
  <si>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JD49349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</si>
  <si>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JD49400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</si>
  <si>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JD49886</t>
    </r>
  </si>
  <si>
    <r>
      <rPr>
        <b/>
        <sz val="18"/>
        <rFont val="宋体"/>
        <family val="0"/>
      </rPr>
      <t>新能源出租车车辆核查明细表</t>
    </r>
  </si>
  <si>
    <r>
      <rPr>
        <b/>
        <sz val="18"/>
        <rFont val="宋体"/>
        <family val="0"/>
      </rPr>
      <t>新能源出租车车辆核查明细表</t>
    </r>
  </si>
  <si>
    <r>
      <rPr>
        <b/>
        <sz val="10"/>
        <rFont val="宋体"/>
        <family val="0"/>
      </rPr>
      <t>基础信息</t>
    </r>
  </si>
  <si>
    <r>
      <rPr>
        <b/>
        <sz val="10"/>
        <rFont val="宋体"/>
        <family val="0"/>
      </rPr>
      <t>申报的里程数据</t>
    </r>
  </si>
  <si>
    <r>
      <rPr>
        <b/>
        <sz val="10"/>
        <color indexed="8"/>
        <rFont val="宋体"/>
        <family val="0"/>
      </rPr>
      <t>车辆打表计价或收款记录</t>
    </r>
  </si>
  <si>
    <r>
      <rPr>
        <b/>
        <sz val="10"/>
        <color indexed="8"/>
        <rFont val="宋体"/>
        <family val="0"/>
      </rPr>
      <t>其他申报情况</t>
    </r>
  </si>
  <si>
    <r>
      <t>2022</t>
    </r>
    <r>
      <rPr>
        <b/>
        <sz val="10"/>
        <color indexed="8"/>
        <rFont val="宋体"/>
        <family val="0"/>
      </rPr>
      <t>年发生同责及以上事故致人死亡人数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</si>
  <si>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JD02396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</si>
  <si>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JD08259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</si>
  <si>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JD37330</t>
    </r>
  </si>
  <si>
    <r>
      <rPr>
        <b/>
        <sz val="10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</si>
  <si>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运营天数</t>
    </r>
  </si>
  <si>
    <r>
      <rPr>
        <b/>
        <sz val="10"/>
        <color indexed="8"/>
        <rFont val="宋体"/>
        <family val="0"/>
      </rPr>
      <t>按运营天数折算的营运月数</t>
    </r>
  </si>
  <si>
    <r>
      <rPr>
        <b/>
        <sz val="10"/>
        <color indexed="8"/>
        <rFont val="宋体"/>
        <family val="0"/>
      </rPr>
      <t>是否新能源车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</si>
  <si>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JD00251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</si>
  <si>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</si>
  <si>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</si>
  <si>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</si>
  <si>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JD00376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</si>
  <si>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JD00427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</si>
  <si>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JD00435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</si>
  <si>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JD00440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</si>
  <si>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JD00861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</si>
  <si>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JD01981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</si>
  <si>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JD03218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</si>
  <si>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JD03340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</si>
  <si>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JD04103</t>
    </r>
  </si>
  <si>
    <r>
      <rPr>
        <sz val="10"/>
        <rFont val="Arial"/>
        <family val="2"/>
      </rPr>
      <t>启辰牌</t>
    </r>
    <r>
      <rPr>
        <sz val="10"/>
        <rFont val="Times New Roman"/>
        <family val="1"/>
      </rPr>
      <t>DFL7000NA65BEV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</si>
  <si>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JD04331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</si>
  <si>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JD04335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</si>
  <si>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JD04355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</si>
  <si>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JD04449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</si>
  <si>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JD04945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</si>
  <si>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JD04948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</si>
  <si>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JD06443</t>
    </r>
  </si>
  <si>
    <r>
      <rPr>
        <sz val="10"/>
        <rFont val="宋体"/>
        <family val="0"/>
      </rPr>
      <t>粤</t>
    </r>
    <r>
      <rPr>
        <sz val="10"/>
        <rFont val="Times New Roman"/>
        <family val="1"/>
      </rPr>
      <t>JD06943</t>
    </r>
  </si>
  <si>
    <r>
      <rPr>
        <sz val="10"/>
        <rFont val="宋体"/>
        <family val="0"/>
      </rPr>
      <t>否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</si>
  <si>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JD07017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</si>
  <si>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JD07221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</si>
  <si>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JD07495</t>
    </r>
  </si>
  <si>
    <r>
      <rPr>
        <sz val="10"/>
        <rFont val="宋体"/>
        <family val="0"/>
      </rPr>
      <t>启辰牌</t>
    </r>
    <r>
      <rPr>
        <sz val="10"/>
        <rFont val="Times New Roman"/>
        <family val="1"/>
      </rPr>
      <t>DFL7000NA65BEV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</si>
  <si>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JD08621</t>
    </r>
  </si>
  <si>
    <r>
      <rPr>
        <b/>
        <sz val="10"/>
        <rFont val="宋体"/>
        <family val="0"/>
      </rPr>
      <t>基础信息</t>
    </r>
  </si>
  <si>
    <r>
      <rPr>
        <b/>
        <sz val="10"/>
        <rFont val="宋体"/>
        <family val="0"/>
      </rPr>
      <t>申报的里程数据</t>
    </r>
  </si>
  <si>
    <r>
      <rPr>
        <b/>
        <sz val="10"/>
        <color indexed="8"/>
        <rFont val="宋体"/>
        <family val="0"/>
      </rPr>
      <t>车辆打表计价或收款记录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</si>
  <si>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JD08562</t>
    </r>
  </si>
  <si>
    <r>
      <rPr>
        <sz val="10"/>
        <rFont val="宋体"/>
        <family val="0"/>
      </rPr>
      <t>东风</t>
    </r>
    <r>
      <rPr>
        <sz val="10"/>
        <rFont val="Times New Roman"/>
        <family val="1"/>
      </rPr>
      <t>LZ7000SLAEV</t>
    </r>
  </si>
  <si>
    <r>
      <rPr>
        <sz val="10"/>
        <rFont val="宋体"/>
        <family val="0"/>
      </rPr>
      <t>是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</si>
  <si>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JD45210</t>
    </r>
  </si>
  <si>
    <r>
      <rPr>
        <sz val="10"/>
        <rFont val="宋体"/>
        <family val="0"/>
      </rPr>
      <t>东风</t>
    </r>
    <r>
      <rPr>
        <sz val="10"/>
        <rFont val="Times New Roman"/>
        <family val="1"/>
      </rPr>
      <t>LZ70009SLAEV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</si>
  <si>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JDA2698</t>
    </r>
  </si>
  <si>
    <r>
      <rPr>
        <sz val="10"/>
        <rFont val="Arial"/>
        <family val="2"/>
      </rPr>
      <t>东风</t>
    </r>
    <r>
      <rPr>
        <sz val="10"/>
        <rFont val="Times New Roman"/>
        <family val="1"/>
      </rPr>
      <t>LZ70009SLAEV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</si>
  <si>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JDA3083</t>
    </r>
  </si>
  <si>
    <r>
      <rPr>
        <sz val="10"/>
        <rFont val="Arial"/>
        <family val="2"/>
      </rPr>
      <t>东风</t>
    </r>
    <r>
      <rPr>
        <sz val="10"/>
        <rFont val="Times New Roman"/>
        <family val="1"/>
      </rPr>
      <t>LZ7000SLAEV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</si>
  <si>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JDA6235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</si>
  <si>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JDA6551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</si>
  <si>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JDA7982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</si>
  <si>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JDB5795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</si>
  <si>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JDB9577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</si>
  <si>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JDC1515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</si>
  <si>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JDC1971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</si>
  <si>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JDC7513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</si>
  <si>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JDD1828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</si>
  <si>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JDD6828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</si>
  <si>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JDD8186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</si>
  <si>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JDD8265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</si>
  <si>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JDD8717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</si>
  <si>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JDE3519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</si>
  <si>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JDE3885</t>
    </r>
  </si>
  <si>
    <r>
      <rPr>
        <sz val="10"/>
        <rFont val="宋体"/>
        <family val="0"/>
      </rPr>
      <t>东风</t>
    </r>
    <r>
      <rPr>
        <sz val="10"/>
        <rFont val="Times New Roman"/>
        <family val="1"/>
      </rPr>
      <t>LZ7009SLAEV</t>
    </r>
  </si>
  <si>
    <r>
      <rPr>
        <sz val="10"/>
        <rFont val="Arial"/>
        <family val="2"/>
      </rPr>
      <t>粤</t>
    </r>
    <r>
      <rPr>
        <sz val="10"/>
        <rFont val="Times New Roman"/>
        <family val="1"/>
      </rPr>
      <t>JDE6911</t>
    </r>
  </si>
  <si>
    <t>运营天数</t>
  </si>
  <si>
    <t>辖区：蓬江区</t>
  </si>
  <si>
    <t>辖区：鹤山市</t>
  </si>
  <si>
    <t>辖区：开平市</t>
  </si>
  <si>
    <t>辖区：全市汇总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</si>
  <si>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</si>
  <si>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</si>
  <si>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</si>
  <si>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</si>
  <si>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</si>
  <si>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</si>
  <si>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</si>
  <si>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</si>
  <si>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</si>
  <si>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</si>
  <si>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</si>
  <si>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</si>
  <si>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</si>
  <si>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</si>
  <si>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</si>
  <si>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</si>
  <si>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</si>
  <si>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</si>
  <si>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</si>
  <si>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</si>
  <si>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</si>
  <si>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</si>
  <si>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</si>
  <si>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</si>
  <si>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</si>
  <si>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</si>
  <si>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</si>
  <si>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</si>
  <si>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</si>
  <si>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</si>
  <si>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</si>
  <si>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</si>
  <si>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</si>
  <si>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</si>
  <si>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</si>
  <si>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</si>
  <si>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</si>
  <si>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</si>
  <si>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</si>
  <si>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</si>
  <si>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</si>
  <si>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</si>
  <si>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核查情况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</si>
</sst>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&quot;年&quot;m&quot;月 &quot;d&quot;日&quot;"/>
    <numFmt numFmtId="186" formatCode="mmm/yyyy"/>
    <numFmt numFmtId="187" formatCode="#,##0.00_ ;[Red]\-#,##0.00\ "/>
    <numFmt numFmtId="188" formatCode="_ * #,##0_ ;_ * \-#,##0_ ;_ * &quot;-&quot;??_ ;_ @_ "/>
    <numFmt numFmtId="189" formatCode="_(* #,##0_);_(* \(#,##0.00\);_(* &quot;-&quot;??_);_(@_)"/>
  </numFmts>
  <fonts count="86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11"/>
      <color indexed="10"/>
      <name val="宋体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499976634979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9" fillId="0" borderId="0">
      <alignment/>
      <protection/>
    </xf>
    <xf numFmtId="0" fontId="3" fillId="0" borderId="0">
      <alignment vertical="center"/>
      <protection/>
    </xf>
    <xf numFmtId="0" fontId="69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72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22" borderId="4" applyNumberFormat="0" applyAlignment="0" applyProtection="0"/>
    <xf numFmtId="0" fontId="74" fillId="23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176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22" borderId="7" applyNumberFormat="0" applyAlignment="0" applyProtection="0"/>
    <xf numFmtId="0" fontId="80" fillId="31" borderId="4" applyNumberFormat="0" applyAlignment="0" applyProtection="0"/>
    <xf numFmtId="0" fontId="81" fillId="0" borderId="0" applyNumberFormat="0" applyFill="0" applyBorder="0" applyAlignment="0" applyProtection="0"/>
    <xf numFmtId="0" fontId="82" fillId="32" borderId="8" applyNumberFormat="0" applyFont="0" applyAlignment="0" applyProtection="0"/>
  </cellStyleXfs>
  <cellXfs count="199">
    <xf numFmtId="0" fontId="0" fillId="0" borderId="0" xfId="0" applyAlignment="1">
      <alignment/>
    </xf>
    <xf numFmtId="49" fontId="0" fillId="0" borderId="9" xfId="0" applyNumberFormat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9" xfId="0" applyNumberForma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49" fontId="0" fillId="19" borderId="9" xfId="0" applyNumberForma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4" fontId="0" fillId="0" borderId="0" xfId="0" applyNumberFormat="1" applyAlignment="1">
      <alignment vertical="center"/>
    </xf>
    <xf numFmtId="0" fontId="5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2" fillId="0" borderId="9" xfId="42" applyNumberFormat="1" applyFont="1" applyFill="1" applyBorder="1" applyAlignment="1">
      <alignment horizontal="center" vertical="center" wrapText="1"/>
      <protection/>
    </xf>
    <xf numFmtId="49" fontId="23" fillId="34" borderId="9" xfId="42" applyNumberFormat="1" applyFont="1" applyFill="1" applyBorder="1" applyAlignment="1">
      <alignment horizontal="center" vertical="center" wrapText="1"/>
      <protection/>
    </xf>
    <xf numFmtId="49" fontId="23" fillId="34" borderId="9" xfId="44" applyNumberFormat="1" applyFont="1" applyFill="1" applyBorder="1" applyAlignment="1">
      <alignment horizontal="center" vertical="center" wrapText="1"/>
      <protection/>
    </xf>
    <xf numFmtId="180" fontId="22" fillId="34" borderId="9" xfId="42" applyNumberFormat="1" applyFont="1" applyFill="1" applyBorder="1" applyAlignment="1">
      <alignment horizontal="center" vertical="center" wrapText="1"/>
      <protection/>
    </xf>
    <xf numFmtId="49" fontId="23" fillId="33" borderId="9" xfId="0" applyNumberFormat="1" applyFont="1" applyFill="1" applyBorder="1" applyAlignment="1">
      <alignment horizontal="center" vertical="center" wrapText="1"/>
    </xf>
    <xf numFmtId="49" fontId="22" fillId="33" borderId="9" xfId="0" applyNumberFormat="1" applyFont="1" applyFill="1" applyBorder="1" applyAlignment="1">
      <alignment horizontal="center" vertical="center" wrapText="1"/>
    </xf>
    <xf numFmtId="14" fontId="22" fillId="0" borderId="9" xfId="42" applyNumberFormat="1" applyFont="1" applyFill="1" applyBorder="1" applyAlignment="1">
      <alignment horizontal="center" vertical="center" wrapText="1"/>
      <protection/>
    </xf>
    <xf numFmtId="49" fontId="6" fillId="33" borderId="9" xfId="42" applyNumberFormat="1" applyFont="1" applyFill="1" applyBorder="1" applyAlignment="1">
      <alignment horizontal="center" vertical="center" wrapText="1"/>
      <protection/>
    </xf>
    <xf numFmtId="49" fontId="7" fillId="19" borderId="9" xfId="42" applyNumberFormat="1" applyFont="1" applyFill="1" applyBorder="1" applyAlignment="1">
      <alignment horizontal="center" vertical="center" wrapText="1"/>
      <protection/>
    </xf>
    <xf numFmtId="49" fontId="7" fillId="19" borderId="9" xfId="44" applyNumberFormat="1" applyFont="1" applyFill="1" applyBorder="1" applyAlignment="1">
      <alignment horizontal="center" vertical="center" wrapText="1"/>
      <protection/>
    </xf>
    <xf numFmtId="180" fontId="6" fillId="19" borderId="9" xfId="42" applyNumberFormat="1" applyFont="1" applyFill="1" applyBorder="1" applyAlignment="1">
      <alignment horizontal="center" vertical="center" wrapText="1"/>
      <protection/>
    </xf>
    <xf numFmtId="14" fontId="6" fillId="19" borderId="9" xfId="42" applyNumberFormat="1" applyFont="1" applyFill="1" applyBorder="1" applyAlignment="1">
      <alignment horizontal="center" vertical="center" wrapText="1"/>
      <protection/>
    </xf>
    <xf numFmtId="49" fontId="6" fillId="19" borderId="9" xfId="42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vertical="center" wrapText="1"/>
    </xf>
    <xf numFmtId="0" fontId="72" fillId="35" borderId="11" xfId="0" applyFont="1" applyFill="1" applyBorder="1" applyAlignment="1">
      <alignment vertical="center"/>
    </xf>
    <xf numFmtId="0" fontId="72" fillId="35" borderId="11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9" xfId="0" applyFont="1" applyFill="1" applyBorder="1" applyAlignment="1">
      <alignment horizontal="left" vertical="center" wrapText="1"/>
    </xf>
    <xf numFmtId="49" fontId="29" fillId="0" borderId="9" xfId="0" applyNumberFormat="1" applyFont="1" applyFill="1" applyBorder="1" applyAlignment="1">
      <alignment vertical="center" wrapText="1"/>
    </xf>
    <xf numFmtId="58" fontId="29" fillId="0" borderId="9" xfId="0" applyNumberFormat="1" applyFont="1" applyFill="1" applyBorder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49" fontId="31" fillId="36" borderId="9" xfId="0" applyNumberFormat="1" applyFont="1" applyFill="1" applyBorder="1" applyAlignment="1">
      <alignment horizontal="center" vertical="center" wrapText="1"/>
    </xf>
    <xf numFmtId="0" fontId="31" fillId="36" borderId="9" xfId="0" applyFont="1" applyFill="1" applyBorder="1" applyAlignment="1">
      <alignment horizontal="center" vertical="center" wrapText="1"/>
    </xf>
    <xf numFmtId="49" fontId="31" fillId="12" borderId="9" xfId="0" applyNumberFormat="1" applyFont="1" applyFill="1" applyBorder="1" applyAlignment="1">
      <alignment horizontal="center" vertical="center" wrapText="1"/>
    </xf>
    <xf numFmtId="0" fontId="31" fillId="12" borderId="9" xfId="0" applyFont="1" applyFill="1" applyBorder="1" applyAlignment="1">
      <alignment horizontal="center" vertical="center" wrapText="1"/>
    </xf>
    <xf numFmtId="49" fontId="83" fillId="36" borderId="9" xfId="0" applyNumberFormat="1" applyFont="1" applyFill="1" applyBorder="1" applyAlignment="1">
      <alignment horizontal="center" vertical="center" wrapText="1"/>
    </xf>
    <xf numFmtId="0" fontId="83" fillId="36" borderId="9" xfId="0" applyFont="1" applyFill="1" applyBorder="1" applyAlignment="1">
      <alignment horizontal="center" vertical="center" wrapText="1"/>
    </xf>
    <xf numFmtId="49" fontId="84" fillId="12" borderId="9" xfId="0" applyNumberFormat="1" applyFont="1" applyFill="1" applyBorder="1" applyAlignment="1">
      <alignment horizontal="center" vertical="center" wrapText="1"/>
    </xf>
    <xf numFmtId="0" fontId="84" fillId="12" borderId="9" xfId="0" applyFont="1" applyFill="1" applyBorder="1" applyAlignment="1">
      <alignment horizontal="center" vertical="center" wrapText="1"/>
    </xf>
    <xf numFmtId="49" fontId="84" fillId="36" borderId="9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31" fillId="0" borderId="0" xfId="0" applyFont="1" applyFill="1" applyAlignment="1">
      <alignment horizontal="left" wrapText="1"/>
    </xf>
    <xf numFmtId="0" fontId="84" fillId="36" borderId="9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37" borderId="0" xfId="0" applyFont="1" applyFill="1" applyAlignment="1">
      <alignment vertical="center" wrapText="1"/>
    </xf>
    <xf numFmtId="49" fontId="29" fillId="36" borderId="9" xfId="0" applyNumberFormat="1" applyFont="1" applyFill="1" applyBorder="1" applyAlignment="1">
      <alignment horizontal="center" vertical="center" wrapText="1"/>
    </xf>
    <xf numFmtId="0" fontId="29" fillId="36" borderId="9" xfId="0" applyNumberFormat="1" applyFont="1" applyFill="1" applyBorder="1" applyAlignment="1">
      <alignment horizontal="center" vertical="center"/>
    </xf>
    <xf numFmtId="0" fontId="29" fillId="36" borderId="9" xfId="0" applyFont="1" applyFill="1" applyBorder="1" applyAlignment="1">
      <alignment vertical="center" wrapText="1"/>
    </xf>
    <xf numFmtId="0" fontId="29" fillId="36" borderId="0" xfId="0" applyFont="1" applyFill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36" borderId="9" xfId="0" applyFont="1" applyFill="1" applyBorder="1" applyAlignment="1">
      <alignment horizontal="center" vertical="center" wrapText="1"/>
    </xf>
    <xf numFmtId="49" fontId="32" fillId="36" borderId="9" xfId="0" applyNumberFormat="1" applyFont="1" applyFill="1" applyBorder="1" applyAlignment="1">
      <alignment horizontal="center" vertical="center" wrapText="1"/>
    </xf>
    <xf numFmtId="58" fontId="31" fillId="36" borderId="9" xfId="0" applyNumberFormat="1" applyFont="1" applyFill="1" applyBorder="1" applyAlignment="1">
      <alignment horizontal="center" vertical="center" wrapText="1"/>
    </xf>
    <xf numFmtId="0" fontId="29" fillId="36" borderId="9" xfId="0" applyNumberFormat="1" applyFont="1" applyFill="1" applyBorder="1" applyAlignment="1">
      <alignment horizontal="center" vertical="center" wrapText="1"/>
    </xf>
    <xf numFmtId="0" fontId="31" fillId="36" borderId="0" xfId="0" applyFont="1" applyFill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  <xf numFmtId="58" fontId="29" fillId="36" borderId="9" xfId="0" applyNumberFormat="1" applyFont="1" applyFill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0" fontId="5" fillId="36" borderId="9" xfId="0" applyFont="1" applyFill="1" applyBorder="1" applyAlignment="1">
      <alignment horizontal="center" vertical="center" wrapText="1"/>
    </xf>
    <xf numFmtId="49" fontId="31" fillId="38" borderId="9" xfId="0" applyNumberFormat="1" applyFont="1" applyFill="1" applyBorder="1" applyAlignment="1">
      <alignment horizontal="center" vertical="center" wrapText="1"/>
    </xf>
    <xf numFmtId="0" fontId="31" fillId="38" borderId="9" xfId="0" applyFont="1" applyFill="1" applyBorder="1" applyAlignment="1">
      <alignment horizontal="center" vertical="center" wrapText="1"/>
    </xf>
    <xf numFmtId="0" fontId="33" fillId="38" borderId="0" xfId="0" applyFont="1" applyFill="1" applyAlignment="1">
      <alignment horizontal="center" vertical="center" wrapText="1"/>
    </xf>
    <xf numFmtId="0" fontId="31" fillId="38" borderId="0" xfId="0" applyFont="1" applyFill="1" applyAlignment="1">
      <alignment wrapText="1"/>
    </xf>
    <xf numFmtId="0" fontId="27" fillId="11" borderId="9" xfId="0" applyFont="1" applyFill="1" applyBorder="1" applyAlignment="1">
      <alignment horizontal="center" vertical="center" wrapText="1"/>
    </xf>
    <xf numFmtId="0" fontId="31" fillId="11" borderId="9" xfId="0" applyFont="1" applyFill="1" applyBorder="1" applyAlignment="1">
      <alignment horizontal="center" vertical="center" wrapText="1"/>
    </xf>
    <xf numFmtId="0" fontId="31" fillId="36" borderId="12" xfId="0" applyFont="1" applyFill="1" applyBorder="1" applyAlignment="1">
      <alignment horizontal="center" vertical="center" wrapText="1"/>
    </xf>
    <xf numFmtId="0" fontId="31" fillId="12" borderId="12" xfId="0" applyFont="1" applyFill="1" applyBorder="1" applyAlignment="1">
      <alignment horizontal="center" vertical="center" wrapText="1"/>
    </xf>
    <xf numFmtId="0" fontId="21" fillId="11" borderId="9" xfId="0" applyFont="1" applyFill="1" applyBorder="1" applyAlignment="1">
      <alignment horizontal="center" vertical="center" wrapText="1"/>
    </xf>
    <xf numFmtId="0" fontId="33" fillId="11" borderId="9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58" fontId="31" fillId="1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9" fillId="39" borderId="9" xfId="0" applyNumberFormat="1" applyFont="1" applyFill="1" applyBorder="1" applyAlignment="1">
      <alignment horizontal="center" vertical="center" wrapText="1"/>
    </xf>
    <xf numFmtId="0" fontId="29" fillId="39" borderId="9" xfId="0" applyNumberFormat="1" applyFont="1" applyFill="1" applyBorder="1" applyAlignment="1">
      <alignment horizontal="center" vertical="center"/>
    </xf>
    <xf numFmtId="0" fontId="85" fillId="0" borderId="9" xfId="0" applyNumberFormat="1" applyFont="1" applyFill="1" applyBorder="1" applyAlignment="1">
      <alignment horizontal="center" vertical="center"/>
    </xf>
    <xf numFmtId="0" fontId="85" fillId="36" borderId="9" xfId="0" applyNumberFormat="1" applyFont="1" applyFill="1" applyBorder="1" applyAlignment="1">
      <alignment horizontal="center" vertical="center"/>
    </xf>
    <xf numFmtId="0" fontId="5" fillId="36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187" fontId="31" fillId="0" borderId="9" xfId="63" applyNumberFormat="1" applyFont="1" applyFill="1" applyBorder="1" applyAlignment="1">
      <alignment horizontal="center" vertical="center"/>
    </xf>
    <xf numFmtId="176" fontId="31" fillId="0" borderId="9" xfId="63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49" fontId="31" fillId="0" borderId="9" xfId="0" applyNumberFormat="1" applyFont="1" applyFill="1" applyBorder="1" applyAlignment="1">
      <alignment horizontal="left" vertical="center"/>
    </xf>
    <xf numFmtId="0" fontId="31" fillId="0" borderId="9" xfId="0" applyNumberFormat="1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left"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49" fontId="22" fillId="0" borderId="9" xfId="44" applyNumberFormat="1" applyFont="1" applyFill="1" applyBorder="1" applyAlignment="1">
      <alignment horizontal="center" vertical="center" wrapText="1"/>
      <protection/>
    </xf>
    <xf numFmtId="187" fontId="31" fillId="0" borderId="0" xfId="63" applyNumberFormat="1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vertical="center"/>
    </xf>
    <xf numFmtId="187" fontId="31" fillId="0" borderId="10" xfId="63" applyNumberFormat="1" applyFont="1" applyFill="1" applyBorder="1" applyAlignment="1">
      <alignment horizontal="center" vertical="center"/>
    </xf>
    <xf numFmtId="187" fontId="22" fillId="0" borderId="9" xfId="63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19" borderId="9" xfId="42" applyFont="1" applyFill="1" applyBorder="1" applyAlignment="1">
      <alignment horizontal="center" vertical="center" wrapText="1"/>
      <protection/>
    </xf>
    <xf numFmtId="0" fontId="16" fillId="0" borderId="9" xfId="42" applyFont="1" applyFill="1" applyBorder="1" applyAlignment="1">
      <alignment horizontal="center" vertical="center" wrapText="1"/>
      <protection/>
    </xf>
    <xf numFmtId="0" fontId="6" fillId="33" borderId="9" xfId="42" applyFont="1" applyFill="1" applyBorder="1" applyAlignment="1">
      <alignment horizontal="center" vertical="center" wrapText="1"/>
      <protection/>
    </xf>
    <xf numFmtId="0" fontId="13" fillId="6" borderId="9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6" borderId="9" xfId="0" applyNumberForma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80" fontId="7" fillId="33" borderId="9" xfId="42" applyNumberFormat="1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6" fillId="19" borderId="9" xfId="42" applyFont="1" applyFill="1" applyBorder="1" applyAlignment="1">
      <alignment horizontal="center" vertical="center" wrapText="1"/>
      <protection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20" fillId="0" borderId="9" xfId="42" applyFont="1" applyFill="1" applyBorder="1" applyAlignment="1">
      <alignment horizontal="center" vertical="center" wrapText="1"/>
      <protection/>
    </xf>
    <xf numFmtId="0" fontId="21" fillId="0" borderId="9" xfId="0" applyFont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/>
    </xf>
    <xf numFmtId="0" fontId="15" fillId="6" borderId="9" xfId="0" applyNumberFormat="1" applyFont="1" applyFill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 wrapText="1"/>
    </xf>
    <xf numFmtId="0" fontId="22" fillId="0" borderId="9" xfId="42" applyFont="1" applyFill="1" applyBorder="1" applyAlignment="1">
      <alignment horizontal="center" vertical="center" wrapText="1"/>
      <protection/>
    </xf>
    <xf numFmtId="180" fontId="23" fillId="33" borderId="9" xfId="42" applyNumberFormat="1" applyFont="1" applyFill="1" applyBorder="1" applyAlignment="1">
      <alignment horizontal="center" vertical="center" wrapText="1"/>
      <protection/>
    </xf>
    <xf numFmtId="0" fontId="23" fillId="34" borderId="9" xfId="42" applyFont="1" applyFill="1" applyBorder="1" applyAlignment="1">
      <alignment horizontal="center" vertical="center" wrapText="1"/>
      <protection/>
    </xf>
    <xf numFmtId="180" fontId="22" fillId="0" borderId="9" xfId="42" applyNumberFormat="1" applyFont="1" applyFill="1" applyBorder="1" applyAlignment="1">
      <alignment horizontal="center" vertical="center" wrapText="1"/>
      <protection/>
    </xf>
    <xf numFmtId="0" fontId="2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23" fillId="0" borderId="9" xfId="42" applyFont="1" applyFill="1" applyBorder="1" applyAlignment="1">
      <alignment horizontal="center" vertical="center" wrapText="1"/>
      <protection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3" xfId="34"/>
    <cellStyle name="百分比 3 2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2 2" xfId="44"/>
    <cellStyle name="常规 2 2 2 2" xfId="45"/>
    <cellStyle name="常规 2 2 2 2 2" xfId="46"/>
    <cellStyle name="常规 2 2 2 3" xfId="47"/>
    <cellStyle name="常规 3" xfId="48"/>
    <cellStyle name="常规 3 2" xfId="49"/>
    <cellStyle name="常规 4" xfId="50"/>
    <cellStyle name="Hyperlink" xfId="51"/>
    <cellStyle name="超链接 2" xfId="52"/>
    <cellStyle name="超链接 3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3" xfId="64"/>
    <cellStyle name="千位分隔 3 2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6" sqref="B16"/>
    </sheetView>
  </sheetViews>
  <sheetFormatPr defaultColWidth="8.8515625" defaultRowHeight="21" customHeight="1"/>
  <cols>
    <col min="1" max="1" width="8.8515625" style="6" customWidth="1"/>
    <col min="2" max="2" width="156.28125" style="4" bestFit="1" customWidth="1"/>
    <col min="3" max="16384" width="8.8515625" style="4" customWidth="1"/>
  </cols>
  <sheetData>
    <row r="1" spans="1:2" ht="21" customHeight="1">
      <c r="A1" s="6">
        <v>1</v>
      </c>
      <c r="B1" s="7" t="s">
        <v>206</v>
      </c>
    </row>
    <row r="2" spans="1:2" ht="21" customHeight="1">
      <c r="A2" s="6">
        <v>2</v>
      </c>
      <c r="B2" s="25" t="s">
        <v>538</v>
      </c>
    </row>
    <row r="3" ht="21" customHeight="1">
      <c r="A3" s="6">
        <v>3</v>
      </c>
    </row>
    <row r="4" ht="21" customHeight="1">
      <c r="A4" s="6">
        <v>4</v>
      </c>
    </row>
    <row r="5" ht="21" customHeight="1">
      <c r="A5" s="6">
        <v>5</v>
      </c>
    </row>
    <row r="6" ht="21" customHeight="1">
      <c r="A6" s="6">
        <v>6</v>
      </c>
    </row>
    <row r="7" ht="21" customHeight="1">
      <c r="A7" s="6">
        <v>7</v>
      </c>
    </row>
    <row r="8" ht="21" customHeight="1">
      <c r="A8" s="6">
        <v>8</v>
      </c>
    </row>
    <row r="9" ht="21" customHeight="1">
      <c r="A9" s="6">
        <v>9</v>
      </c>
    </row>
    <row r="10" ht="21" customHeight="1">
      <c r="A10" s="6">
        <v>10</v>
      </c>
    </row>
    <row r="11" ht="21" customHeight="1">
      <c r="A11" s="6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pane xSplit="2" ySplit="1" topLeftCell="H7" activePane="bottomRight" state="frozen"/>
      <selection pane="topLeft" activeCell="A78" sqref="A78"/>
      <selection pane="topRight" activeCell="A78" sqref="A78"/>
      <selection pane="bottomLeft" activeCell="A78" sqref="A78"/>
      <selection pane="bottomRight" activeCell="A78" sqref="A78"/>
    </sheetView>
  </sheetViews>
  <sheetFormatPr defaultColWidth="8.8515625" defaultRowHeight="12.75"/>
  <cols>
    <col min="1" max="1" width="5.57421875" style="67" bestFit="1" customWidth="1"/>
    <col min="2" max="2" width="15.28125" style="91" customWidth="1"/>
    <col min="3" max="4" width="12.00390625" style="67" customWidth="1"/>
    <col min="5" max="5" width="11.421875" style="67" customWidth="1"/>
    <col min="6" max="7" width="13.57421875" style="67" customWidth="1"/>
    <col min="8" max="8" width="12.7109375" style="67" bestFit="1" customWidth="1"/>
    <col min="9" max="9" width="11.7109375" style="67" bestFit="1" customWidth="1"/>
    <col min="10" max="10" width="15.7109375" style="67" bestFit="1" customWidth="1"/>
    <col min="11" max="14" width="13.57421875" style="67" customWidth="1"/>
    <col min="15" max="15" width="8.7109375" style="66" customWidth="1"/>
    <col min="16" max="16" width="7.28125" style="92" customWidth="1"/>
    <col min="17" max="16384" width="8.8515625" style="67" customWidth="1"/>
  </cols>
  <sheetData>
    <row r="1" spans="1:16" s="66" customFormat="1" ht="28.5">
      <c r="A1" s="65" t="s">
        <v>1167</v>
      </c>
      <c r="B1" s="89" t="s">
        <v>690</v>
      </c>
      <c r="C1" s="64" t="s">
        <v>1119</v>
      </c>
      <c r="D1" s="64" t="s">
        <v>1120</v>
      </c>
      <c r="E1" s="64" t="s">
        <v>1121</v>
      </c>
      <c r="F1" s="64" t="s">
        <v>685</v>
      </c>
      <c r="G1" s="64" t="s">
        <v>1122</v>
      </c>
      <c r="H1" s="64" t="s">
        <v>686</v>
      </c>
      <c r="I1" s="64" t="s">
        <v>1123</v>
      </c>
      <c r="J1" s="64" t="s">
        <v>687</v>
      </c>
      <c r="K1" s="64" t="s">
        <v>1124</v>
      </c>
      <c r="L1" s="64" t="s">
        <v>688</v>
      </c>
      <c r="M1" s="64" t="s">
        <v>1125</v>
      </c>
      <c r="N1" s="64" t="s">
        <v>689</v>
      </c>
      <c r="O1" s="64" t="s">
        <v>1126</v>
      </c>
      <c r="P1" s="103" t="s">
        <v>1182</v>
      </c>
    </row>
    <row r="2" spans="1:16" s="96" customFormat="1" ht="51">
      <c r="A2" s="99" t="s">
        <v>1091</v>
      </c>
      <c r="B2" s="94" t="s">
        <v>691</v>
      </c>
      <c r="C2" s="76" t="s">
        <v>1127</v>
      </c>
      <c r="D2" s="76" t="s">
        <v>1128</v>
      </c>
      <c r="E2" s="100" t="s">
        <v>850</v>
      </c>
      <c r="F2" s="100" t="s">
        <v>850</v>
      </c>
      <c r="G2" s="100" t="s">
        <v>850</v>
      </c>
      <c r="H2" s="76">
        <v>30</v>
      </c>
      <c r="I2" s="76">
        <v>8</v>
      </c>
      <c r="J2" s="76">
        <v>14</v>
      </c>
      <c r="K2" s="76" t="s">
        <v>1129</v>
      </c>
      <c r="L2" s="76" t="s">
        <v>850</v>
      </c>
      <c r="M2" s="76" t="s">
        <v>850</v>
      </c>
      <c r="N2" s="76" t="s">
        <v>850</v>
      </c>
      <c r="O2" s="76">
        <v>49</v>
      </c>
      <c r="P2" s="92">
        <f>365-O2</f>
        <v>316</v>
      </c>
    </row>
    <row r="3" spans="1:16" s="70" customFormat="1" ht="30">
      <c r="A3" s="68" t="s">
        <v>546</v>
      </c>
      <c r="B3" s="124" t="s">
        <v>1130</v>
      </c>
      <c r="C3" s="69" t="s">
        <v>1380</v>
      </c>
      <c r="D3" s="69" t="s">
        <v>1381</v>
      </c>
      <c r="E3" s="69" t="s">
        <v>683</v>
      </c>
      <c r="F3" s="69" t="s">
        <v>1382</v>
      </c>
      <c r="G3" s="97" t="s">
        <v>683</v>
      </c>
      <c r="H3" s="69" t="s">
        <v>1384</v>
      </c>
      <c r="I3" s="97" t="s">
        <v>683</v>
      </c>
      <c r="J3" s="69" t="s">
        <v>1385</v>
      </c>
      <c r="K3" s="97">
        <v>6</v>
      </c>
      <c r="L3" s="69" t="s">
        <v>1386</v>
      </c>
      <c r="M3" s="69" t="s">
        <v>1388</v>
      </c>
      <c r="N3" s="69" t="s">
        <v>1389</v>
      </c>
      <c r="O3" s="97">
        <v>28</v>
      </c>
      <c r="P3" s="92">
        <f aca="true" t="shared" si="0" ref="P3:P23">365-O3</f>
        <v>337</v>
      </c>
    </row>
    <row r="4" spans="1:16" s="70" customFormat="1" ht="21" customHeight="1">
      <c r="A4" s="68" t="s">
        <v>547</v>
      </c>
      <c r="B4" s="90" t="s">
        <v>1131</v>
      </c>
      <c r="C4" s="69" t="s">
        <v>684</v>
      </c>
      <c r="D4" s="69" t="s">
        <v>684</v>
      </c>
      <c r="E4" s="69" t="s">
        <v>684</v>
      </c>
      <c r="F4" s="69" t="s">
        <v>684</v>
      </c>
      <c r="G4" s="69" t="s">
        <v>684</v>
      </c>
      <c r="H4" s="69" t="s">
        <v>1383</v>
      </c>
      <c r="I4" s="69" t="s">
        <v>684</v>
      </c>
      <c r="J4" s="72" t="s">
        <v>1132</v>
      </c>
      <c r="K4" s="69" t="s">
        <v>1133</v>
      </c>
      <c r="L4" s="69" t="s">
        <v>702</v>
      </c>
      <c r="M4" s="69" t="s">
        <v>1134</v>
      </c>
      <c r="N4" s="69" t="s">
        <v>1135</v>
      </c>
      <c r="O4" s="97">
        <v>259</v>
      </c>
      <c r="P4" s="92">
        <f t="shared" si="0"/>
        <v>106</v>
      </c>
    </row>
    <row r="5" spans="1:16" s="96" customFormat="1" ht="25.5">
      <c r="A5" s="99" t="s">
        <v>548</v>
      </c>
      <c r="B5" s="101" t="s">
        <v>692</v>
      </c>
      <c r="C5" s="76" t="s">
        <v>1136</v>
      </c>
      <c r="D5" s="76" t="s">
        <v>684</v>
      </c>
      <c r="E5" s="76" t="s">
        <v>684</v>
      </c>
      <c r="F5" s="76" t="s">
        <v>684</v>
      </c>
      <c r="G5" s="76" t="s">
        <v>684</v>
      </c>
      <c r="H5" s="76" t="s">
        <v>684</v>
      </c>
      <c r="I5" s="76" t="s">
        <v>684</v>
      </c>
      <c r="J5" s="75" t="s">
        <v>1115</v>
      </c>
      <c r="K5" s="76" t="s">
        <v>850</v>
      </c>
      <c r="L5" s="76" t="s">
        <v>850</v>
      </c>
      <c r="M5" s="76" t="s">
        <v>850</v>
      </c>
      <c r="N5" s="76" t="s">
        <v>1137</v>
      </c>
      <c r="O5" s="76">
        <v>237</v>
      </c>
      <c r="P5" s="92">
        <f t="shared" si="0"/>
        <v>128</v>
      </c>
    </row>
    <row r="6" spans="1:16" s="96" customFormat="1" ht="15.75">
      <c r="A6" s="99" t="s">
        <v>20</v>
      </c>
      <c r="B6" s="101" t="s">
        <v>693</v>
      </c>
      <c r="C6" s="76" t="s">
        <v>684</v>
      </c>
      <c r="D6" s="76" t="s">
        <v>684</v>
      </c>
      <c r="E6" s="76" t="s">
        <v>684</v>
      </c>
      <c r="F6" s="76" t="s">
        <v>684</v>
      </c>
      <c r="G6" s="76" t="s">
        <v>684</v>
      </c>
      <c r="H6" s="76" t="s">
        <v>684</v>
      </c>
      <c r="I6" s="76" t="s">
        <v>684</v>
      </c>
      <c r="J6" s="76" t="s">
        <v>1138</v>
      </c>
      <c r="K6" s="75">
        <v>8</v>
      </c>
      <c r="L6" s="76" t="s">
        <v>764</v>
      </c>
      <c r="M6" s="76" t="s">
        <v>764</v>
      </c>
      <c r="N6" s="76" t="s">
        <v>764</v>
      </c>
      <c r="O6" s="76">
        <v>215</v>
      </c>
      <c r="P6" s="92">
        <f t="shared" si="0"/>
        <v>150</v>
      </c>
    </row>
    <row r="7" spans="1:16" s="96" customFormat="1" ht="25.5" customHeight="1">
      <c r="A7" s="99" t="s">
        <v>1116</v>
      </c>
      <c r="B7" s="101" t="s">
        <v>694</v>
      </c>
      <c r="C7" s="76" t="s">
        <v>764</v>
      </c>
      <c r="D7" s="76" t="s">
        <v>764</v>
      </c>
      <c r="E7" s="76">
        <v>30</v>
      </c>
      <c r="F7" s="76">
        <v>10</v>
      </c>
      <c r="G7" s="76" t="s">
        <v>764</v>
      </c>
      <c r="H7" s="76" t="s">
        <v>764</v>
      </c>
      <c r="I7" s="76">
        <v>2</v>
      </c>
      <c r="J7" s="76" t="s">
        <v>764</v>
      </c>
      <c r="K7" s="75" t="s">
        <v>1379</v>
      </c>
      <c r="L7" s="76" t="s">
        <v>764</v>
      </c>
      <c r="M7" s="76" t="s">
        <v>1139</v>
      </c>
      <c r="N7" s="76" t="s">
        <v>1387</v>
      </c>
      <c r="O7" s="76">
        <v>8</v>
      </c>
      <c r="P7" s="92">
        <f t="shared" si="0"/>
        <v>357</v>
      </c>
    </row>
    <row r="8" spans="1:16" s="96" customFormat="1" ht="25.5">
      <c r="A8" s="99" t="s">
        <v>1117</v>
      </c>
      <c r="B8" s="101" t="s">
        <v>695</v>
      </c>
      <c r="C8" s="76" t="s">
        <v>850</v>
      </c>
      <c r="D8" s="76" t="s">
        <v>1140</v>
      </c>
      <c r="E8" s="75" t="s">
        <v>1141</v>
      </c>
      <c r="F8" s="76" t="s">
        <v>1142</v>
      </c>
      <c r="G8" s="76">
        <v>16</v>
      </c>
      <c r="H8" s="76" t="s">
        <v>1378</v>
      </c>
      <c r="I8" s="76" t="s">
        <v>850</v>
      </c>
      <c r="J8" s="76" t="s">
        <v>850</v>
      </c>
      <c r="K8" s="76" t="s">
        <v>1143</v>
      </c>
      <c r="L8" s="76" t="s">
        <v>850</v>
      </c>
      <c r="M8" s="76" t="s">
        <v>850</v>
      </c>
      <c r="N8" s="76" t="s">
        <v>1144</v>
      </c>
      <c r="O8" s="76">
        <v>26</v>
      </c>
      <c r="P8" s="92">
        <f t="shared" si="0"/>
        <v>339</v>
      </c>
    </row>
    <row r="9" spans="1:16" s="96" customFormat="1" ht="23.25" customHeight="1">
      <c r="A9" s="99" t="s">
        <v>551</v>
      </c>
      <c r="B9" s="101" t="s">
        <v>696</v>
      </c>
      <c r="C9" s="76" t="s">
        <v>1145</v>
      </c>
      <c r="D9" s="76" t="s">
        <v>764</v>
      </c>
      <c r="E9" s="76">
        <v>25</v>
      </c>
      <c r="F9" s="76" t="s">
        <v>1146</v>
      </c>
      <c r="G9" s="76">
        <v>11</v>
      </c>
      <c r="H9" s="76" t="s">
        <v>1147</v>
      </c>
      <c r="I9" s="76" t="s">
        <v>1148</v>
      </c>
      <c r="J9" s="76" t="s">
        <v>1139</v>
      </c>
      <c r="K9" s="76" t="s">
        <v>1149</v>
      </c>
      <c r="L9" s="76" t="s">
        <v>1139</v>
      </c>
      <c r="M9" s="76" t="s">
        <v>764</v>
      </c>
      <c r="N9" s="76" t="s">
        <v>764</v>
      </c>
      <c r="O9" s="76">
        <v>21</v>
      </c>
      <c r="P9" s="92">
        <f t="shared" si="0"/>
        <v>344</v>
      </c>
    </row>
    <row r="10" spans="1:16" s="70" customFormat="1" ht="33" customHeight="1">
      <c r="A10" s="68" t="s">
        <v>552</v>
      </c>
      <c r="B10" s="90" t="s">
        <v>1183</v>
      </c>
      <c r="C10" s="69" t="s">
        <v>684</v>
      </c>
      <c r="D10" s="69" t="s">
        <v>684</v>
      </c>
      <c r="E10" s="69" t="s">
        <v>684</v>
      </c>
      <c r="F10" s="69" t="s">
        <v>1150</v>
      </c>
      <c r="G10" s="69" t="s">
        <v>684</v>
      </c>
      <c r="H10" s="69" t="s">
        <v>684</v>
      </c>
      <c r="I10" s="69" t="s">
        <v>684</v>
      </c>
      <c r="J10" s="69" t="s">
        <v>684</v>
      </c>
      <c r="K10" s="69" t="s">
        <v>684</v>
      </c>
      <c r="L10" s="69" t="s">
        <v>684</v>
      </c>
      <c r="M10" s="69" t="s">
        <v>684</v>
      </c>
      <c r="N10" s="69" t="s">
        <v>684</v>
      </c>
      <c r="O10" s="97">
        <v>364</v>
      </c>
      <c r="P10" s="92">
        <f t="shared" si="0"/>
        <v>1</v>
      </c>
    </row>
    <row r="11" spans="1:16" s="70" customFormat="1" ht="45">
      <c r="A11" s="68" t="s">
        <v>553</v>
      </c>
      <c r="B11" s="125" t="s">
        <v>1392</v>
      </c>
      <c r="C11" s="69" t="s">
        <v>684</v>
      </c>
      <c r="D11" s="69" t="s">
        <v>684</v>
      </c>
      <c r="E11" s="69" t="s">
        <v>684</v>
      </c>
      <c r="F11" s="69" t="s">
        <v>684</v>
      </c>
      <c r="G11" s="69" t="s">
        <v>684</v>
      </c>
      <c r="H11" s="69" t="s">
        <v>684</v>
      </c>
      <c r="I11" s="69" t="s">
        <v>684</v>
      </c>
      <c r="J11" s="69" t="s">
        <v>684</v>
      </c>
      <c r="K11" s="69" t="s">
        <v>684</v>
      </c>
      <c r="L11" s="69" t="s">
        <v>684</v>
      </c>
      <c r="M11" s="69" t="s">
        <v>1391</v>
      </c>
      <c r="N11" s="69" t="s">
        <v>1151</v>
      </c>
      <c r="O11" s="97">
        <v>327</v>
      </c>
      <c r="P11" s="92">
        <f t="shared" si="0"/>
        <v>38</v>
      </c>
    </row>
    <row r="12" spans="1:16" s="96" customFormat="1" ht="38.25">
      <c r="A12" s="99" t="s">
        <v>1118</v>
      </c>
      <c r="B12" s="101" t="s">
        <v>697</v>
      </c>
      <c r="C12" s="76" t="s">
        <v>1152</v>
      </c>
      <c r="D12" s="76" t="s">
        <v>1153</v>
      </c>
      <c r="E12" s="76" t="s">
        <v>1154</v>
      </c>
      <c r="F12" s="76" t="s">
        <v>764</v>
      </c>
      <c r="G12" s="76" t="s">
        <v>764</v>
      </c>
      <c r="H12" s="127" t="s">
        <v>1398</v>
      </c>
      <c r="I12" s="76">
        <v>7</v>
      </c>
      <c r="J12" s="76" t="s">
        <v>764</v>
      </c>
      <c r="K12" s="76" t="s">
        <v>764</v>
      </c>
      <c r="L12" s="76" t="s">
        <v>1139</v>
      </c>
      <c r="M12" s="76" t="s">
        <v>1139</v>
      </c>
      <c r="N12" s="76" t="s">
        <v>1139</v>
      </c>
      <c r="O12" s="76">
        <v>46</v>
      </c>
      <c r="P12" s="92">
        <f t="shared" si="0"/>
        <v>319</v>
      </c>
    </row>
    <row r="13" spans="1:16" s="96" customFormat="1" ht="51">
      <c r="A13" s="99" t="s">
        <v>555</v>
      </c>
      <c r="B13" s="123" t="s">
        <v>1396</v>
      </c>
      <c r="C13" s="76" t="s">
        <v>1395</v>
      </c>
      <c r="D13" s="102" t="s">
        <v>1399</v>
      </c>
      <c r="E13" s="76" t="s">
        <v>1400</v>
      </c>
      <c r="F13" s="76" t="s">
        <v>1401</v>
      </c>
      <c r="G13" s="76" t="s">
        <v>1402</v>
      </c>
      <c r="H13" s="76" t="s">
        <v>764</v>
      </c>
      <c r="I13" s="76" t="s">
        <v>764</v>
      </c>
      <c r="J13" s="76" t="s">
        <v>764</v>
      </c>
      <c r="K13" s="76" t="s">
        <v>1403</v>
      </c>
      <c r="L13" s="76" t="s">
        <v>1155</v>
      </c>
      <c r="M13" s="76" t="s">
        <v>1139</v>
      </c>
      <c r="N13" s="76" t="s">
        <v>764</v>
      </c>
      <c r="O13" s="76">
        <f>3+2+8+7+2+7+9+2+13+2+7+11</f>
        <v>73</v>
      </c>
      <c r="P13" s="92">
        <f t="shared" si="0"/>
        <v>292</v>
      </c>
    </row>
    <row r="14" spans="1:16" s="70" customFormat="1" ht="28.5">
      <c r="A14" s="68" t="s">
        <v>556</v>
      </c>
      <c r="B14" s="90" t="s">
        <v>1397</v>
      </c>
      <c r="C14" s="69" t="s">
        <v>684</v>
      </c>
      <c r="D14" s="69" t="s">
        <v>684</v>
      </c>
      <c r="E14" s="69" t="s">
        <v>684</v>
      </c>
      <c r="F14" s="69" t="s">
        <v>684</v>
      </c>
      <c r="G14" s="69" t="s">
        <v>684</v>
      </c>
      <c r="H14" s="69" t="s">
        <v>684</v>
      </c>
      <c r="I14" s="69" t="s">
        <v>1156</v>
      </c>
      <c r="J14" s="71">
        <v>25</v>
      </c>
      <c r="K14" s="69" t="s">
        <v>1157</v>
      </c>
      <c r="L14" s="69" t="s">
        <v>1158</v>
      </c>
      <c r="M14" s="71">
        <v>1</v>
      </c>
      <c r="N14" s="69" t="s">
        <v>1134</v>
      </c>
      <c r="O14" s="97">
        <v>206</v>
      </c>
      <c r="P14" s="92">
        <f t="shared" si="0"/>
        <v>159</v>
      </c>
    </row>
    <row r="15" spans="1:16" s="96" customFormat="1" ht="38.25">
      <c r="A15" s="99" t="s">
        <v>1161</v>
      </c>
      <c r="B15" s="94" t="s">
        <v>1186</v>
      </c>
      <c r="C15" s="76" t="s">
        <v>1187</v>
      </c>
      <c r="D15" s="76" t="s">
        <v>1188</v>
      </c>
      <c r="E15" s="76" t="s">
        <v>1189</v>
      </c>
      <c r="F15" s="76" t="s">
        <v>1168</v>
      </c>
      <c r="G15" s="76">
        <v>20</v>
      </c>
      <c r="H15" s="76" t="s">
        <v>1169</v>
      </c>
      <c r="I15" s="76">
        <v>10</v>
      </c>
      <c r="J15" s="76" t="s">
        <v>1170</v>
      </c>
      <c r="K15" s="76" t="s">
        <v>1171</v>
      </c>
      <c r="L15" s="76">
        <v>19</v>
      </c>
      <c r="M15" s="76">
        <v>1</v>
      </c>
      <c r="N15" s="76" t="s">
        <v>1162</v>
      </c>
      <c r="O15" s="76">
        <v>31</v>
      </c>
      <c r="P15" s="92">
        <f t="shared" si="0"/>
        <v>334</v>
      </c>
    </row>
    <row r="16" spans="1:16" s="96" customFormat="1" ht="24" customHeight="1">
      <c r="A16" s="99" t="s">
        <v>558</v>
      </c>
      <c r="B16" s="126" t="s">
        <v>1393</v>
      </c>
      <c r="C16" s="76" t="s">
        <v>684</v>
      </c>
      <c r="D16" s="76" t="s">
        <v>684</v>
      </c>
      <c r="E16" s="76" t="s">
        <v>684</v>
      </c>
      <c r="F16" s="76" t="s">
        <v>684</v>
      </c>
      <c r="G16" s="76" t="s">
        <v>684</v>
      </c>
      <c r="H16" s="76" t="s">
        <v>684</v>
      </c>
      <c r="I16" s="76" t="s">
        <v>684</v>
      </c>
      <c r="J16" s="76" t="s">
        <v>1166</v>
      </c>
      <c r="K16" s="76" t="s">
        <v>684</v>
      </c>
      <c r="L16" s="76" t="s">
        <v>684</v>
      </c>
      <c r="M16" s="76" t="s">
        <v>1172</v>
      </c>
      <c r="N16" s="76" t="s">
        <v>764</v>
      </c>
      <c r="O16" s="76">
        <f>31*6+28+30*3+13</f>
        <v>317</v>
      </c>
      <c r="P16" s="92">
        <f t="shared" si="0"/>
        <v>48</v>
      </c>
    </row>
    <row r="17" spans="1:16" s="96" customFormat="1" ht="27" customHeight="1">
      <c r="A17" s="99" t="s">
        <v>1163</v>
      </c>
      <c r="B17" s="101" t="s">
        <v>698</v>
      </c>
      <c r="C17" s="76" t="s">
        <v>764</v>
      </c>
      <c r="D17" s="76" t="s">
        <v>1173</v>
      </c>
      <c r="E17" s="76" t="s">
        <v>1139</v>
      </c>
      <c r="F17" s="76">
        <v>6</v>
      </c>
      <c r="G17" s="76" t="s">
        <v>764</v>
      </c>
      <c r="H17" s="76" t="s">
        <v>764</v>
      </c>
      <c r="I17" s="76" t="s">
        <v>1139</v>
      </c>
      <c r="J17" s="76" t="s">
        <v>1139</v>
      </c>
      <c r="K17" s="76" t="s">
        <v>1139</v>
      </c>
      <c r="L17" s="76" t="s">
        <v>1139</v>
      </c>
      <c r="M17" s="76" t="s">
        <v>1139</v>
      </c>
      <c r="N17" s="76">
        <v>24</v>
      </c>
      <c r="O17" s="76">
        <v>4</v>
      </c>
      <c r="P17" s="92">
        <f t="shared" si="0"/>
        <v>361</v>
      </c>
    </row>
    <row r="18" spans="1:16" s="96" customFormat="1" ht="27" customHeight="1">
      <c r="A18" s="99" t="s">
        <v>560</v>
      </c>
      <c r="B18" s="101" t="s">
        <v>1174</v>
      </c>
      <c r="C18" s="76" t="s">
        <v>684</v>
      </c>
      <c r="D18" s="76" t="s">
        <v>684</v>
      </c>
      <c r="E18" s="76" t="s">
        <v>684</v>
      </c>
      <c r="F18" s="76" t="s">
        <v>684</v>
      </c>
      <c r="G18" s="76" t="s">
        <v>684</v>
      </c>
      <c r="H18" s="75" t="s">
        <v>1164</v>
      </c>
      <c r="I18" s="76" t="s">
        <v>1175</v>
      </c>
      <c r="J18" s="76">
        <v>14</v>
      </c>
      <c r="K18" s="75" t="s">
        <v>1165</v>
      </c>
      <c r="L18" s="76">
        <v>6</v>
      </c>
      <c r="M18" s="76" t="s">
        <v>850</v>
      </c>
      <c r="N18" s="76" t="s">
        <v>850</v>
      </c>
      <c r="O18" s="76">
        <v>201</v>
      </c>
      <c r="P18" s="92">
        <f t="shared" si="0"/>
        <v>164</v>
      </c>
    </row>
    <row r="19" spans="1:16" s="70" customFormat="1" ht="30">
      <c r="A19" s="68" t="s">
        <v>561</v>
      </c>
      <c r="B19" s="125" t="s">
        <v>1390</v>
      </c>
      <c r="C19" s="69" t="s">
        <v>684</v>
      </c>
      <c r="D19" s="69" t="s">
        <v>684</v>
      </c>
      <c r="E19" s="69" t="s">
        <v>684</v>
      </c>
      <c r="F19" s="69" t="s">
        <v>684</v>
      </c>
      <c r="G19" s="69" t="s">
        <v>684</v>
      </c>
      <c r="H19" s="69" t="s">
        <v>684</v>
      </c>
      <c r="I19" s="69" t="s">
        <v>684</v>
      </c>
      <c r="J19" s="69" t="s">
        <v>684</v>
      </c>
      <c r="K19" s="69" t="s">
        <v>684</v>
      </c>
      <c r="L19" s="69" t="s">
        <v>684</v>
      </c>
      <c r="M19" s="69" t="s">
        <v>1184</v>
      </c>
      <c r="N19" s="73" t="s">
        <v>1159</v>
      </c>
      <c r="O19" s="97">
        <f>31*6+28+30*3+29+27</f>
        <v>360</v>
      </c>
      <c r="P19" s="92">
        <f t="shared" si="0"/>
        <v>5</v>
      </c>
    </row>
    <row r="20" spans="1:16" s="96" customFormat="1" ht="27" customHeight="1">
      <c r="A20" s="93" t="s">
        <v>562</v>
      </c>
      <c r="B20" s="94" t="s">
        <v>699</v>
      </c>
      <c r="C20" s="95" t="s">
        <v>1134</v>
      </c>
      <c r="D20" s="95" t="s">
        <v>1134</v>
      </c>
      <c r="E20" s="98" t="s">
        <v>1176</v>
      </c>
      <c r="F20" s="95">
        <v>11</v>
      </c>
      <c r="G20" s="95" t="s">
        <v>1134</v>
      </c>
      <c r="H20" s="95" t="s">
        <v>1134</v>
      </c>
      <c r="I20" s="95" t="s">
        <v>1134</v>
      </c>
      <c r="J20" s="98" t="s">
        <v>1134</v>
      </c>
      <c r="K20" s="95" t="s">
        <v>1160</v>
      </c>
      <c r="L20" s="95" t="s">
        <v>1134</v>
      </c>
      <c r="M20" s="95" t="s">
        <v>1134</v>
      </c>
      <c r="N20" s="95" t="s">
        <v>1134</v>
      </c>
      <c r="O20" s="98">
        <v>8</v>
      </c>
      <c r="P20" s="92">
        <f t="shared" si="0"/>
        <v>357</v>
      </c>
    </row>
    <row r="21" spans="1:16" s="96" customFormat="1" ht="27" customHeight="1">
      <c r="A21" s="93" t="s">
        <v>563</v>
      </c>
      <c r="B21" s="94" t="s">
        <v>700</v>
      </c>
      <c r="C21" s="95" t="s">
        <v>1134</v>
      </c>
      <c r="D21" s="95" t="s">
        <v>1134</v>
      </c>
      <c r="E21" s="98">
        <v>5</v>
      </c>
      <c r="F21" s="95" t="s">
        <v>1134</v>
      </c>
      <c r="G21" s="95" t="s">
        <v>1134</v>
      </c>
      <c r="H21" s="95" t="s">
        <v>1134</v>
      </c>
      <c r="I21" s="95" t="s">
        <v>1177</v>
      </c>
      <c r="J21" s="98">
        <v>3</v>
      </c>
      <c r="K21" s="95" t="s">
        <v>1178</v>
      </c>
      <c r="L21" s="95" t="s">
        <v>1134</v>
      </c>
      <c r="M21" s="95" t="s">
        <v>1134</v>
      </c>
      <c r="N21" s="95" t="s">
        <v>1134</v>
      </c>
      <c r="O21" s="98">
        <v>6</v>
      </c>
      <c r="P21" s="92">
        <f t="shared" si="0"/>
        <v>359</v>
      </c>
    </row>
    <row r="22" spans="1:16" s="96" customFormat="1" ht="25.5" customHeight="1">
      <c r="A22" s="93" t="s">
        <v>564</v>
      </c>
      <c r="B22" s="126" t="s">
        <v>1394</v>
      </c>
      <c r="C22" s="95" t="s">
        <v>684</v>
      </c>
      <c r="D22" s="95" t="s">
        <v>684</v>
      </c>
      <c r="E22" s="95" t="s">
        <v>684</v>
      </c>
      <c r="F22" s="95" t="s">
        <v>684</v>
      </c>
      <c r="G22" s="95" t="s">
        <v>684</v>
      </c>
      <c r="H22" s="95" t="s">
        <v>684</v>
      </c>
      <c r="I22" s="95" t="s">
        <v>684</v>
      </c>
      <c r="J22" s="95" t="s">
        <v>684</v>
      </c>
      <c r="K22" s="95" t="s">
        <v>684</v>
      </c>
      <c r="L22" s="76" t="s">
        <v>684</v>
      </c>
      <c r="M22" s="104" t="s">
        <v>1185</v>
      </c>
      <c r="N22" s="95" t="s">
        <v>1179</v>
      </c>
      <c r="O22" s="98">
        <f>31*6+28+30*3+14+4+1</f>
        <v>323</v>
      </c>
      <c r="P22" s="92">
        <f t="shared" si="0"/>
        <v>42</v>
      </c>
    </row>
    <row r="23" spans="1:16" s="96" customFormat="1" ht="60">
      <c r="A23" s="93" t="s">
        <v>565</v>
      </c>
      <c r="B23" s="94" t="s">
        <v>701</v>
      </c>
      <c r="C23" s="95" t="s">
        <v>1134</v>
      </c>
      <c r="D23" s="95" t="s">
        <v>1134</v>
      </c>
      <c r="E23" s="95" t="s">
        <v>1180</v>
      </c>
      <c r="F23" s="95" t="s">
        <v>1133</v>
      </c>
      <c r="G23" s="95" t="s">
        <v>1134</v>
      </c>
      <c r="H23" s="95" t="s">
        <v>1134</v>
      </c>
      <c r="I23" s="95" t="s">
        <v>1134</v>
      </c>
      <c r="J23" s="95" t="s">
        <v>1134</v>
      </c>
      <c r="K23" s="95" t="s">
        <v>1133</v>
      </c>
      <c r="L23" s="95" t="s">
        <v>1134</v>
      </c>
      <c r="M23" s="95" t="s">
        <v>1134</v>
      </c>
      <c r="N23" s="95" t="s">
        <v>1181</v>
      </c>
      <c r="O23" s="98">
        <v>18</v>
      </c>
      <c r="P23" s="92">
        <f t="shared" si="0"/>
        <v>347</v>
      </c>
    </row>
  </sheetData>
  <sheetProtection/>
  <autoFilter ref="A1:P23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1" sqref="Q1:R16384"/>
    </sheetView>
  </sheetViews>
  <sheetFormatPr defaultColWidth="8.8515625" defaultRowHeight="21.75" customHeight="1"/>
  <cols>
    <col min="1" max="1" width="5.28125" style="6" bestFit="1" customWidth="1"/>
    <col min="2" max="2" width="11.28125" style="4" bestFit="1" customWidth="1"/>
    <col min="3" max="6" width="13.7109375" style="36" customWidth="1"/>
    <col min="7" max="7" width="15.00390625" style="36" customWidth="1"/>
    <col min="8" max="8" width="14.8515625" style="36" customWidth="1"/>
    <col min="9" max="10" width="13.7109375" style="36" customWidth="1"/>
    <col min="11" max="11" width="13.57421875" style="36" customWidth="1"/>
    <col min="12" max="12" width="11.8515625" style="36" customWidth="1"/>
    <col min="13" max="13" width="13.7109375" style="36" customWidth="1"/>
    <col min="14" max="14" width="15.28125" style="36" customWidth="1"/>
    <col min="15" max="15" width="7.8515625" style="6" bestFit="1" customWidth="1"/>
    <col min="16" max="16" width="7.57421875" style="4" bestFit="1" customWidth="1"/>
    <col min="17" max="16384" width="8.8515625" style="4" customWidth="1"/>
  </cols>
  <sheetData>
    <row r="1" spans="1:16" ht="28.5">
      <c r="A1" s="6" t="s">
        <v>1301</v>
      </c>
      <c r="B1" s="105" t="s">
        <v>0</v>
      </c>
      <c r="C1" s="64" t="s">
        <v>1119</v>
      </c>
      <c r="D1" s="64" t="s">
        <v>1120</v>
      </c>
      <c r="E1" s="64" t="s">
        <v>1121</v>
      </c>
      <c r="F1" s="64" t="s">
        <v>685</v>
      </c>
      <c r="G1" s="64" t="s">
        <v>1122</v>
      </c>
      <c r="H1" s="64" t="s">
        <v>686</v>
      </c>
      <c r="I1" s="64" t="s">
        <v>1123</v>
      </c>
      <c r="J1" s="64" t="s">
        <v>687</v>
      </c>
      <c r="K1" s="64" t="s">
        <v>1124</v>
      </c>
      <c r="L1" s="64" t="s">
        <v>688</v>
      </c>
      <c r="M1" s="64" t="s">
        <v>1125</v>
      </c>
      <c r="N1" s="64" t="s">
        <v>689</v>
      </c>
      <c r="O1" s="64" t="s">
        <v>1126</v>
      </c>
      <c r="P1" s="103" t="s">
        <v>1182</v>
      </c>
    </row>
    <row r="2" spans="1:16" ht="25.5">
      <c r="A2" s="6">
        <v>1</v>
      </c>
      <c r="B2" s="1" t="s">
        <v>1190</v>
      </c>
      <c r="C2" s="121" t="s">
        <v>1089</v>
      </c>
      <c r="D2" s="121" t="s">
        <v>1089</v>
      </c>
      <c r="E2" s="121" t="s">
        <v>1089</v>
      </c>
      <c r="F2" s="121" t="s">
        <v>1089</v>
      </c>
      <c r="G2" s="36" t="s">
        <v>1302</v>
      </c>
      <c r="H2" s="36" t="s">
        <v>1303</v>
      </c>
      <c r="I2" s="120" t="s">
        <v>683</v>
      </c>
      <c r="J2" s="120" t="s">
        <v>683</v>
      </c>
      <c r="K2" s="120" t="s">
        <v>683</v>
      </c>
      <c r="L2" s="120" t="s">
        <v>683</v>
      </c>
      <c r="M2" s="120" t="s">
        <v>683</v>
      </c>
      <c r="N2" s="36" t="s">
        <v>1304</v>
      </c>
      <c r="O2" s="6">
        <f>120+30+6+6</f>
        <v>162</v>
      </c>
      <c r="P2" s="4">
        <f>365-O2</f>
        <v>203</v>
      </c>
    </row>
    <row r="3" spans="1:16" ht="38.25">
      <c r="A3" s="6">
        <v>2</v>
      </c>
      <c r="B3" s="1" t="s">
        <v>1197</v>
      </c>
      <c r="C3" s="121" t="s">
        <v>1089</v>
      </c>
      <c r="D3" s="121" t="s">
        <v>1089</v>
      </c>
      <c r="E3" s="121" t="s">
        <v>1089</v>
      </c>
      <c r="F3" s="121" t="s">
        <v>1089</v>
      </c>
      <c r="G3" s="36" t="s">
        <v>1305</v>
      </c>
      <c r="H3" s="36" t="s">
        <v>1306</v>
      </c>
      <c r="I3" s="120" t="s">
        <v>683</v>
      </c>
      <c r="J3" s="36" t="s">
        <v>1307</v>
      </c>
      <c r="K3" s="36" t="s">
        <v>1308</v>
      </c>
      <c r="L3" s="36" t="s">
        <v>1309</v>
      </c>
      <c r="M3" s="36" t="s">
        <v>1310</v>
      </c>
      <c r="N3" s="121" t="s">
        <v>1089</v>
      </c>
      <c r="O3" s="6">
        <f>31+4+1+1+2+21+30+30+31+28+31</f>
        <v>210</v>
      </c>
      <c r="P3" s="4">
        <f aca="true" t="shared" si="0" ref="P3:P21">365-O3</f>
        <v>155</v>
      </c>
    </row>
    <row r="4" spans="1:16" ht="25.5">
      <c r="A4" s="6">
        <v>3</v>
      </c>
      <c r="B4" s="1" t="s">
        <v>1200</v>
      </c>
      <c r="C4" s="121" t="s">
        <v>1089</v>
      </c>
      <c r="D4" s="121" t="s">
        <v>1089</v>
      </c>
      <c r="E4" s="121" t="s">
        <v>1089</v>
      </c>
      <c r="F4" s="121" t="s">
        <v>1089</v>
      </c>
      <c r="G4" s="36" t="s">
        <v>1311</v>
      </c>
      <c r="H4" s="36" t="s">
        <v>1312</v>
      </c>
      <c r="I4" s="36" t="s">
        <v>1313</v>
      </c>
      <c r="J4" s="120" t="s">
        <v>683</v>
      </c>
      <c r="K4" s="36" t="s">
        <v>1314</v>
      </c>
      <c r="L4" s="120" t="s">
        <v>683</v>
      </c>
      <c r="M4" s="120" t="s">
        <v>683</v>
      </c>
      <c r="N4" s="36" t="s">
        <v>1315</v>
      </c>
      <c r="O4" s="6">
        <f>29+11+2+1+1+120</f>
        <v>164</v>
      </c>
      <c r="P4" s="4">
        <f t="shared" si="0"/>
        <v>201</v>
      </c>
    </row>
    <row r="5" spans="1:16" ht="25.5">
      <c r="A5" s="6">
        <v>4</v>
      </c>
      <c r="B5" s="1" t="s">
        <v>1203</v>
      </c>
      <c r="C5" s="121" t="s">
        <v>1089</v>
      </c>
      <c r="D5" s="121" t="s">
        <v>1089</v>
      </c>
      <c r="E5" s="121" t="s">
        <v>1089</v>
      </c>
      <c r="F5" s="121" t="s">
        <v>1089</v>
      </c>
      <c r="G5" s="36" t="s">
        <v>1319</v>
      </c>
      <c r="H5" s="120" t="s">
        <v>683</v>
      </c>
      <c r="I5" s="36" t="s">
        <v>683</v>
      </c>
      <c r="J5" s="36" t="s">
        <v>683</v>
      </c>
      <c r="K5" s="36" t="s">
        <v>683</v>
      </c>
      <c r="L5" s="36" t="s">
        <v>1316</v>
      </c>
      <c r="M5" s="36" t="s">
        <v>1317</v>
      </c>
      <c r="N5" s="36" t="s">
        <v>1318</v>
      </c>
      <c r="O5" s="6">
        <f>22+7+6+16+120</f>
        <v>171</v>
      </c>
      <c r="P5" s="4">
        <f t="shared" si="0"/>
        <v>194</v>
      </c>
    </row>
    <row r="6" spans="1:16" ht="25.5">
      <c r="A6" s="6">
        <v>5</v>
      </c>
      <c r="B6" s="1" t="s">
        <v>1206</v>
      </c>
      <c r="C6" s="121" t="s">
        <v>1089</v>
      </c>
      <c r="D6" s="121" t="s">
        <v>1089</v>
      </c>
      <c r="E6" s="121" t="s">
        <v>1089</v>
      </c>
      <c r="F6" s="121" t="s">
        <v>1089</v>
      </c>
      <c r="G6" s="36" t="s">
        <v>1320</v>
      </c>
      <c r="H6" s="120" t="s">
        <v>683</v>
      </c>
      <c r="I6" s="36" t="s">
        <v>1321</v>
      </c>
      <c r="J6" s="36" t="s">
        <v>1309</v>
      </c>
      <c r="K6" s="36" t="s">
        <v>683</v>
      </c>
      <c r="L6" s="36" t="s">
        <v>683</v>
      </c>
      <c r="M6" s="36" t="s">
        <v>1322</v>
      </c>
      <c r="N6" s="36" t="s">
        <v>1323</v>
      </c>
      <c r="O6" s="6">
        <f>120+7+1+1+1+16</f>
        <v>146</v>
      </c>
      <c r="P6" s="4">
        <f t="shared" si="0"/>
        <v>219</v>
      </c>
    </row>
    <row r="7" spans="1:16" ht="25.5">
      <c r="A7" s="6">
        <v>6</v>
      </c>
      <c r="B7" s="1" t="s">
        <v>1209</v>
      </c>
      <c r="C7" s="121" t="s">
        <v>1089</v>
      </c>
      <c r="D7" s="121" t="s">
        <v>1089</v>
      </c>
      <c r="E7" s="121" t="s">
        <v>1089</v>
      </c>
      <c r="F7" s="121" t="s">
        <v>1089</v>
      </c>
      <c r="G7" s="36" t="s">
        <v>1324</v>
      </c>
      <c r="H7" s="120" t="s">
        <v>683</v>
      </c>
      <c r="I7" s="120" t="s">
        <v>683</v>
      </c>
      <c r="J7" s="120" t="s">
        <v>683</v>
      </c>
      <c r="K7" s="36" t="s">
        <v>1325</v>
      </c>
      <c r="L7" s="36" t="s">
        <v>683</v>
      </c>
      <c r="M7" s="36" t="s">
        <v>683</v>
      </c>
      <c r="N7" s="36" t="s">
        <v>683</v>
      </c>
      <c r="O7" s="6">
        <f>120+28+2</f>
        <v>150</v>
      </c>
      <c r="P7" s="4">
        <f t="shared" si="0"/>
        <v>215</v>
      </c>
    </row>
    <row r="8" spans="1:16" ht="27.75" customHeight="1">
      <c r="A8" s="6">
        <v>7</v>
      </c>
      <c r="B8" s="1" t="s">
        <v>1212</v>
      </c>
      <c r="C8" s="121" t="s">
        <v>1089</v>
      </c>
      <c r="D8" s="121" t="s">
        <v>1089</v>
      </c>
      <c r="E8" s="121" t="s">
        <v>1089</v>
      </c>
      <c r="F8" s="121" t="s">
        <v>1089</v>
      </c>
      <c r="G8" s="36" t="s">
        <v>1326</v>
      </c>
      <c r="H8" s="120" t="s">
        <v>683</v>
      </c>
      <c r="I8" s="36" t="s">
        <v>1327</v>
      </c>
      <c r="J8" s="120" t="s">
        <v>683</v>
      </c>
      <c r="K8" s="36" t="s">
        <v>683</v>
      </c>
      <c r="L8" s="36" t="s">
        <v>1328</v>
      </c>
      <c r="M8" s="36" t="s">
        <v>683</v>
      </c>
      <c r="N8" s="36" t="s">
        <v>1329</v>
      </c>
      <c r="O8" s="6">
        <f>120+2+1+4+16</f>
        <v>143</v>
      </c>
      <c r="P8" s="4">
        <f t="shared" si="0"/>
        <v>222</v>
      </c>
    </row>
    <row r="9" spans="1:16" ht="38.25">
      <c r="A9" s="6">
        <v>8</v>
      </c>
      <c r="B9" s="1" t="s">
        <v>1215</v>
      </c>
      <c r="C9" s="121" t="s">
        <v>1089</v>
      </c>
      <c r="D9" s="121" t="s">
        <v>1089</v>
      </c>
      <c r="E9" s="121" t="s">
        <v>1089</v>
      </c>
      <c r="F9" s="121" t="s">
        <v>1089</v>
      </c>
      <c r="G9" s="36" t="s">
        <v>1330</v>
      </c>
      <c r="H9" s="36" t="s">
        <v>1331</v>
      </c>
      <c r="I9" s="36" t="s">
        <v>1332</v>
      </c>
      <c r="J9" s="36" t="s">
        <v>1333</v>
      </c>
      <c r="K9" s="36" t="s">
        <v>1334</v>
      </c>
      <c r="L9" s="36" t="s">
        <v>1335</v>
      </c>
      <c r="M9" s="36" t="s">
        <v>683</v>
      </c>
      <c r="N9" s="36" t="s">
        <v>1336</v>
      </c>
      <c r="O9" s="6">
        <f>120+1+6+13+2+4+9+30</f>
        <v>185</v>
      </c>
      <c r="P9" s="4">
        <f t="shared" si="0"/>
        <v>180</v>
      </c>
    </row>
    <row r="10" spans="1:16" ht="38.25">
      <c r="A10" s="6">
        <v>9</v>
      </c>
      <c r="B10" s="1" t="s">
        <v>1218</v>
      </c>
      <c r="C10" s="121" t="s">
        <v>1089</v>
      </c>
      <c r="D10" s="121" t="s">
        <v>1089</v>
      </c>
      <c r="E10" s="121" t="s">
        <v>1089</v>
      </c>
      <c r="F10" s="121" t="s">
        <v>1089</v>
      </c>
      <c r="G10" s="36" t="s">
        <v>1337</v>
      </c>
      <c r="H10" s="36" t="s">
        <v>1338</v>
      </c>
      <c r="I10" s="36" t="s">
        <v>683</v>
      </c>
      <c r="J10" s="36" t="s">
        <v>1339</v>
      </c>
      <c r="K10" s="36" t="s">
        <v>1340</v>
      </c>
      <c r="L10" s="36" t="s">
        <v>683</v>
      </c>
      <c r="M10" s="36" t="s">
        <v>1341</v>
      </c>
      <c r="N10" s="36" t="s">
        <v>683</v>
      </c>
      <c r="O10" s="6">
        <f>120+1+8+5+6+23</f>
        <v>163</v>
      </c>
      <c r="P10" s="4">
        <f t="shared" si="0"/>
        <v>202</v>
      </c>
    </row>
    <row r="11" spans="1:16" ht="25.5">
      <c r="A11" s="6">
        <v>10</v>
      </c>
      <c r="B11" s="1" t="s">
        <v>1221</v>
      </c>
      <c r="C11" s="121" t="s">
        <v>1089</v>
      </c>
      <c r="D11" s="121" t="s">
        <v>1089</v>
      </c>
      <c r="E11" s="121" t="s">
        <v>1089</v>
      </c>
      <c r="F11" s="121" t="s">
        <v>1089</v>
      </c>
      <c r="G11" s="36" t="s">
        <v>1342</v>
      </c>
      <c r="H11" s="36" t="s">
        <v>1343</v>
      </c>
      <c r="I11" s="36" t="s">
        <v>683</v>
      </c>
      <c r="J11" s="36" t="s">
        <v>683</v>
      </c>
      <c r="K11" s="36" t="s">
        <v>683</v>
      </c>
      <c r="L11" s="36" t="s">
        <v>1344</v>
      </c>
      <c r="M11" s="36" t="s">
        <v>683</v>
      </c>
      <c r="N11" s="36" t="s">
        <v>1345</v>
      </c>
      <c r="O11" s="6">
        <f>120+9+6+4+27</f>
        <v>166</v>
      </c>
      <c r="P11" s="4">
        <f t="shared" si="0"/>
        <v>199</v>
      </c>
    </row>
    <row r="12" spans="1:16" ht="21" customHeight="1">
      <c r="A12" s="6">
        <v>11</v>
      </c>
      <c r="B12" s="1" t="s">
        <v>1224</v>
      </c>
      <c r="C12" s="121" t="s">
        <v>1089</v>
      </c>
      <c r="D12" s="121" t="s">
        <v>1089</v>
      </c>
      <c r="E12" s="121" t="s">
        <v>1089</v>
      </c>
      <c r="F12" s="121" t="s">
        <v>1089</v>
      </c>
      <c r="G12" s="36" t="s">
        <v>1346</v>
      </c>
      <c r="H12" s="36" t="s">
        <v>683</v>
      </c>
      <c r="I12" s="36" t="s">
        <v>1347</v>
      </c>
      <c r="J12" s="36" t="s">
        <v>683</v>
      </c>
      <c r="K12" s="36" t="s">
        <v>683</v>
      </c>
      <c r="L12" s="36" t="s">
        <v>683</v>
      </c>
      <c r="M12" s="36" t="s">
        <v>683</v>
      </c>
      <c r="N12" s="36" t="s">
        <v>683</v>
      </c>
      <c r="O12" s="6">
        <f>120+1+15</f>
        <v>136</v>
      </c>
      <c r="P12" s="4">
        <f t="shared" si="0"/>
        <v>229</v>
      </c>
    </row>
    <row r="13" spans="1:16" ht="51">
      <c r="A13" s="6">
        <v>12</v>
      </c>
      <c r="B13" s="1" t="s">
        <v>1227</v>
      </c>
      <c r="C13" s="121" t="s">
        <v>1089</v>
      </c>
      <c r="D13" s="121" t="s">
        <v>1089</v>
      </c>
      <c r="E13" s="121" t="s">
        <v>1089</v>
      </c>
      <c r="F13" s="121" t="s">
        <v>1089</v>
      </c>
      <c r="G13" s="36" t="s">
        <v>1348</v>
      </c>
      <c r="H13" s="36" t="s">
        <v>1349</v>
      </c>
      <c r="I13" s="36" t="s">
        <v>1350</v>
      </c>
      <c r="J13" s="36" t="s">
        <v>683</v>
      </c>
      <c r="K13" s="36" t="s">
        <v>683</v>
      </c>
      <c r="L13" s="36" t="s">
        <v>683</v>
      </c>
      <c r="M13" s="36" t="s">
        <v>683</v>
      </c>
      <c r="N13" s="36" t="s">
        <v>1351</v>
      </c>
      <c r="O13" s="6">
        <f>120+2+13+17+28</f>
        <v>180</v>
      </c>
      <c r="P13" s="4">
        <f t="shared" si="0"/>
        <v>185</v>
      </c>
    </row>
    <row r="14" spans="1:16" ht="25.5">
      <c r="A14" s="6">
        <v>13</v>
      </c>
      <c r="B14" s="1" t="s">
        <v>1230</v>
      </c>
      <c r="C14" s="121" t="s">
        <v>1089</v>
      </c>
      <c r="D14" s="121" t="s">
        <v>1089</v>
      </c>
      <c r="E14" s="121" t="s">
        <v>1089</v>
      </c>
      <c r="F14" s="121" t="s">
        <v>1089</v>
      </c>
      <c r="G14" s="36" t="s">
        <v>1352</v>
      </c>
      <c r="H14" s="36" t="s">
        <v>683</v>
      </c>
      <c r="I14" s="36" t="s">
        <v>683</v>
      </c>
      <c r="J14" s="36" t="s">
        <v>683</v>
      </c>
      <c r="K14" s="36" t="s">
        <v>683</v>
      </c>
      <c r="L14" s="36" t="s">
        <v>683</v>
      </c>
      <c r="M14" s="36" t="s">
        <v>683</v>
      </c>
      <c r="N14" s="36" t="s">
        <v>683</v>
      </c>
      <c r="O14" s="6">
        <f>120+14</f>
        <v>134</v>
      </c>
      <c r="P14" s="4">
        <f t="shared" si="0"/>
        <v>231</v>
      </c>
    </row>
    <row r="15" spans="1:16" ht="25.5">
      <c r="A15" s="6">
        <v>14</v>
      </c>
      <c r="B15" s="1" t="s">
        <v>1233</v>
      </c>
      <c r="C15" s="121" t="s">
        <v>1089</v>
      </c>
      <c r="D15" s="121" t="s">
        <v>1089</v>
      </c>
      <c r="E15" s="121" t="s">
        <v>1089</v>
      </c>
      <c r="F15" s="121" t="s">
        <v>1089</v>
      </c>
      <c r="G15" s="36" t="s">
        <v>1305</v>
      </c>
      <c r="H15" s="36" t="s">
        <v>1353</v>
      </c>
      <c r="I15" s="36" t="s">
        <v>1354</v>
      </c>
      <c r="J15" s="36" t="s">
        <v>683</v>
      </c>
      <c r="K15" s="36" t="s">
        <v>683</v>
      </c>
      <c r="L15" s="36" t="s">
        <v>683</v>
      </c>
      <c r="M15" s="36" t="s">
        <v>683</v>
      </c>
      <c r="N15" s="36" t="s">
        <v>1355</v>
      </c>
      <c r="O15" s="6">
        <f>120+6+1+8+30</f>
        <v>165</v>
      </c>
      <c r="P15" s="4">
        <f t="shared" si="0"/>
        <v>200</v>
      </c>
    </row>
    <row r="16" spans="1:16" ht="21" customHeight="1">
      <c r="A16" s="6">
        <v>15</v>
      </c>
      <c r="B16" s="1" t="s">
        <v>1236</v>
      </c>
      <c r="C16" s="121" t="s">
        <v>1089</v>
      </c>
      <c r="D16" s="121" t="s">
        <v>1089</v>
      </c>
      <c r="E16" s="121" t="s">
        <v>1089</v>
      </c>
      <c r="F16" s="121" t="s">
        <v>1089</v>
      </c>
      <c r="G16" s="121" t="s">
        <v>1089</v>
      </c>
      <c r="H16" s="36" t="s">
        <v>1356</v>
      </c>
      <c r="I16" s="36" t="s">
        <v>683</v>
      </c>
      <c r="J16" s="36" t="s">
        <v>1357</v>
      </c>
      <c r="K16" s="36" t="s">
        <v>683</v>
      </c>
      <c r="L16" s="36" t="s">
        <v>683</v>
      </c>
      <c r="M16" s="36" t="s">
        <v>683</v>
      </c>
      <c r="N16" s="36" t="s">
        <v>1358</v>
      </c>
      <c r="O16" s="6">
        <f>120+2+1+11+31</f>
        <v>165</v>
      </c>
      <c r="P16" s="4">
        <f t="shared" si="0"/>
        <v>200</v>
      </c>
    </row>
    <row r="17" spans="1:16" ht="38.25">
      <c r="A17" s="6">
        <v>16</v>
      </c>
      <c r="B17" s="1" t="s">
        <v>1239</v>
      </c>
      <c r="C17" s="121" t="s">
        <v>1089</v>
      </c>
      <c r="D17" s="121" t="s">
        <v>1089</v>
      </c>
      <c r="E17" s="121" t="s">
        <v>1089</v>
      </c>
      <c r="F17" s="121" t="s">
        <v>1089</v>
      </c>
      <c r="G17" s="36" t="s">
        <v>1359</v>
      </c>
      <c r="H17" s="36" t="s">
        <v>1360</v>
      </c>
      <c r="I17" s="36" t="s">
        <v>683</v>
      </c>
      <c r="J17" s="36" t="s">
        <v>683</v>
      </c>
      <c r="K17" s="36" t="s">
        <v>683</v>
      </c>
      <c r="L17" s="36" t="s">
        <v>683</v>
      </c>
      <c r="M17" s="36" t="s">
        <v>1361</v>
      </c>
      <c r="N17" s="36" t="s">
        <v>1362</v>
      </c>
      <c r="O17" s="6">
        <f>120+27+5+10+16</f>
        <v>178</v>
      </c>
      <c r="P17" s="4">
        <f t="shared" si="0"/>
        <v>187</v>
      </c>
    </row>
    <row r="18" spans="1:16" ht="21" customHeight="1">
      <c r="A18" s="6">
        <v>17</v>
      </c>
      <c r="B18" s="1" t="s">
        <v>1242</v>
      </c>
      <c r="C18" s="121" t="s">
        <v>1089</v>
      </c>
      <c r="D18" s="121" t="s">
        <v>1089</v>
      </c>
      <c r="E18" s="121" t="s">
        <v>1089</v>
      </c>
      <c r="F18" s="121" t="s">
        <v>1089</v>
      </c>
      <c r="G18" s="36" t="s">
        <v>1320</v>
      </c>
      <c r="H18" s="36" t="s">
        <v>683</v>
      </c>
      <c r="I18" s="36" t="s">
        <v>683</v>
      </c>
      <c r="J18" s="36" t="s">
        <v>683</v>
      </c>
      <c r="K18" s="36" t="s">
        <v>683</v>
      </c>
      <c r="L18" s="36" t="s">
        <v>683</v>
      </c>
      <c r="M18" s="36" t="s">
        <v>1363</v>
      </c>
      <c r="N18" s="36" t="s">
        <v>1364</v>
      </c>
      <c r="O18" s="6">
        <f>120+4+1+16</f>
        <v>141</v>
      </c>
      <c r="P18" s="4">
        <f t="shared" si="0"/>
        <v>224</v>
      </c>
    </row>
    <row r="19" spans="1:16" ht="38.25">
      <c r="A19" s="6">
        <v>18</v>
      </c>
      <c r="B19" s="1" t="s">
        <v>1245</v>
      </c>
      <c r="C19" s="121" t="s">
        <v>1089</v>
      </c>
      <c r="D19" s="121" t="s">
        <v>1089</v>
      </c>
      <c r="E19" s="121" t="s">
        <v>1089</v>
      </c>
      <c r="F19" s="121" t="s">
        <v>1089</v>
      </c>
      <c r="G19" s="36" t="s">
        <v>1365</v>
      </c>
      <c r="H19" s="36" t="s">
        <v>1366</v>
      </c>
      <c r="I19" s="36" t="s">
        <v>1367</v>
      </c>
      <c r="J19" s="36" t="s">
        <v>1368</v>
      </c>
      <c r="K19" s="36" t="s">
        <v>1369</v>
      </c>
      <c r="L19" s="36" t="s">
        <v>1370</v>
      </c>
      <c r="M19" s="36" t="s">
        <v>1371</v>
      </c>
      <c r="N19" s="36" t="s">
        <v>1372</v>
      </c>
      <c r="O19" s="6">
        <f>120+3+3+10+27+25+28+29+29</f>
        <v>274</v>
      </c>
      <c r="P19" s="4">
        <f t="shared" si="0"/>
        <v>91</v>
      </c>
    </row>
    <row r="20" spans="1:16" ht="25.5" customHeight="1">
      <c r="A20" s="6">
        <v>19</v>
      </c>
      <c r="B20" s="1" t="s">
        <v>1248</v>
      </c>
      <c r="C20" s="121" t="s">
        <v>1089</v>
      </c>
      <c r="D20" s="121" t="s">
        <v>1089</v>
      </c>
      <c r="E20" s="121" t="s">
        <v>1089</v>
      </c>
      <c r="F20" s="121" t="s">
        <v>1089</v>
      </c>
      <c r="G20" s="36" t="s">
        <v>1373</v>
      </c>
      <c r="H20" s="36" t="s">
        <v>683</v>
      </c>
      <c r="I20" s="36" t="s">
        <v>683</v>
      </c>
      <c r="J20" s="36" t="s">
        <v>683</v>
      </c>
      <c r="K20" s="36" t="s">
        <v>683</v>
      </c>
      <c r="L20" s="36" t="s">
        <v>683</v>
      </c>
      <c r="M20" s="36" t="s">
        <v>683</v>
      </c>
      <c r="N20" s="36" t="s">
        <v>1374</v>
      </c>
      <c r="O20" s="6">
        <f>120+3+15</f>
        <v>138</v>
      </c>
      <c r="P20" s="4">
        <f t="shared" si="0"/>
        <v>227</v>
      </c>
    </row>
    <row r="21" spans="1:16" ht="38.25">
      <c r="A21" s="6">
        <v>20</v>
      </c>
      <c r="B21" s="1" t="s">
        <v>1250</v>
      </c>
      <c r="C21" s="122" t="s">
        <v>1089</v>
      </c>
      <c r="D21" s="122" t="s">
        <v>1089</v>
      </c>
      <c r="E21" s="122" t="s">
        <v>1089</v>
      </c>
      <c r="F21" s="122" t="s">
        <v>1089</v>
      </c>
      <c r="G21" s="36" t="s">
        <v>1375</v>
      </c>
      <c r="H21" s="36" t="s">
        <v>1376</v>
      </c>
      <c r="I21" s="36" t="s">
        <v>1377</v>
      </c>
      <c r="J21" s="36" t="s">
        <v>683</v>
      </c>
      <c r="K21" s="36" t="s">
        <v>683</v>
      </c>
      <c r="L21" s="36" t="s">
        <v>683</v>
      </c>
      <c r="M21" s="36" t="s">
        <v>683</v>
      </c>
      <c r="N21" s="36" t="s">
        <v>683</v>
      </c>
      <c r="O21" s="6">
        <f>120+7+1+18</f>
        <v>146</v>
      </c>
      <c r="P21" s="4">
        <f t="shared" si="0"/>
        <v>219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44"/>
  <sheetViews>
    <sheetView zoomScalePageLayoutView="0" workbookViewId="0" topLeftCell="A1">
      <pane xSplit="4" ySplit="5" topLeftCell="E6" activePane="bottomRight" state="frozen"/>
      <selection pane="topLeft" activeCell="W5" sqref="W5"/>
      <selection pane="topRight" activeCell="W5" sqref="W5"/>
      <selection pane="bottomLeft" activeCell="W5" sqref="W5"/>
      <selection pane="bottomRight" activeCell="W5" sqref="W5"/>
    </sheetView>
  </sheetViews>
  <sheetFormatPr defaultColWidth="9.00390625" defaultRowHeight="12.75"/>
  <cols>
    <col min="1" max="1" width="6.28125" style="19" customWidth="1"/>
    <col min="2" max="2" width="10.00390625" style="19" customWidth="1"/>
    <col min="3" max="4" width="10.00390625" style="19" hidden="1" customWidth="1"/>
    <col min="5" max="5" width="11.57421875" style="19" customWidth="1"/>
    <col min="6" max="8" width="10.00390625" style="19" customWidth="1"/>
    <col min="9" max="10" width="20.7109375" style="19" customWidth="1"/>
    <col min="11" max="11" width="7.28125" style="19" bestFit="1" customWidth="1"/>
    <col min="12" max="14" width="9.140625" style="19" bestFit="1" customWidth="1"/>
    <col min="15" max="15" width="13.57421875" style="19" customWidth="1"/>
    <col min="16" max="16" width="13.28125" style="19" customWidth="1"/>
    <col min="17" max="17" width="9.00390625" style="36" customWidth="1"/>
    <col min="18" max="18" width="8.28125" style="19" customWidth="1"/>
    <col min="19" max="19" width="21.7109375" style="22" customWidth="1"/>
    <col min="20" max="23" width="9.00390625" style="19" customWidth="1"/>
    <col min="24" max="24" width="11.00390625" style="36" bestFit="1" customWidth="1"/>
    <col min="25" max="26" width="9.00390625" style="19" customWidth="1"/>
    <col min="27" max="27" width="13.28125" style="19" customWidth="1"/>
    <col min="28" max="16384" width="9.00390625" style="19" customWidth="1"/>
  </cols>
  <sheetData>
    <row r="1" spans="1:27" s="57" customFormat="1" ht="24.75" customHeight="1">
      <c r="A1" s="169" t="s">
        <v>187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27" ht="24.75" customHeight="1">
      <c r="A2" s="31" t="s">
        <v>570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8"/>
      <c r="U2" s="28"/>
      <c r="V2" s="28"/>
      <c r="W2" s="28"/>
      <c r="X2" s="28"/>
      <c r="Y2" s="28"/>
      <c r="Z2" s="28"/>
      <c r="AA2" s="28"/>
    </row>
    <row r="3" spans="1:27" s="34" customFormat="1" ht="19.5" customHeight="1">
      <c r="A3" s="174" t="s">
        <v>181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65" t="s">
        <v>182</v>
      </c>
      <c r="N3" s="166"/>
      <c r="O3" s="166"/>
      <c r="P3" s="166"/>
      <c r="Q3" s="163" t="s">
        <v>590</v>
      </c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1:27" ht="24" customHeight="1">
      <c r="A4" s="160" t="s">
        <v>571</v>
      </c>
      <c r="B4" s="161" t="s">
        <v>0</v>
      </c>
      <c r="C4" s="161" t="s">
        <v>1</v>
      </c>
      <c r="D4" s="161" t="s">
        <v>2</v>
      </c>
      <c r="E4" s="161" t="s">
        <v>3</v>
      </c>
      <c r="F4" s="161" t="s">
        <v>4</v>
      </c>
      <c r="G4" s="161" t="s">
        <v>5</v>
      </c>
      <c r="H4" s="161" t="s">
        <v>6</v>
      </c>
      <c r="I4" s="161" t="s">
        <v>7</v>
      </c>
      <c r="J4" s="161" t="s">
        <v>8</v>
      </c>
      <c r="K4" s="161" t="s">
        <v>9</v>
      </c>
      <c r="L4" s="161" t="s">
        <v>10</v>
      </c>
      <c r="M4" s="167" t="s">
        <v>183</v>
      </c>
      <c r="N4" s="167" t="s">
        <v>184</v>
      </c>
      <c r="O4" s="168" t="s">
        <v>185</v>
      </c>
      <c r="P4" s="168" t="s">
        <v>186</v>
      </c>
      <c r="Q4" s="164" t="s">
        <v>177</v>
      </c>
      <c r="R4" s="164"/>
      <c r="S4" s="162" t="s">
        <v>542</v>
      </c>
      <c r="T4" s="162"/>
      <c r="U4" s="162"/>
      <c r="V4" s="171" t="s">
        <v>188</v>
      </c>
      <c r="W4" s="171"/>
      <c r="X4" s="173" t="s">
        <v>174</v>
      </c>
      <c r="Y4" s="173"/>
      <c r="Z4" s="172" t="s">
        <v>191</v>
      </c>
      <c r="AA4" s="172" t="s">
        <v>190</v>
      </c>
    </row>
    <row r="5" spans="1:27" ht="57.7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7"/>
      <c r="N5" s="167"/>
      <c r="O5" s="168"/>
      <c r="P5" s="168"/>
      <c r="Q5" s="51" t="s">
        <v>178</v>
      </c>
      <c r="R5" s="51" t="s">
        <v>175</v>
      </c>
      <c r="S5" s="52" t="s">
        <v>183</v>
      </c>
      <c r="T5" s="53" t="s">
        <v>543</v>
      </c>
      <c r="U5" s="54" t="s">
        <v>176</v>
      </c>
      <c r="V5" s="2" t="s">
        <v>189</v>
      </c>
      <c r="W5" s="29" t="s">
        <v>659</v>
      </c>
      <c r="X5" s="55" t="s">
        <v>179</v>
      </c>
      <c r="Y5" s="56" t="s">
        <v>180</v>
      </c>
      <c r="Z5" s="172"/>
      <c r="AA5" s="172"/>
    </row>
    <row r="6" spans="1:27" ht="23.25" customHeight="1">
      <c r="A6" s="15" t="s">
        <v>603</v>
      </c>
      <c r="B6" s="16" t="s">
        <v>22</v>
      </c>
      <c r="C6" s="15" t="s">
        <v>12</v>
      </c>
      <c r="D6" s="15" t="s">
        <v>13</v>
      </c>
      <c r="E6" s="15" t="s">
        <v>14</v>
      </c>
      <c r="F6" s="15" t="s">
        <v>15</v>
      </c>
      <c r="G6" s="15" t="s">
        <v>16</v>
      </c>
      <c r="H6" s="15" t="s">
        <v>23</v>
      </c>
      <c r="I6" s="15" t="s">
        <v>24</v>
      </c>
      <c r="J6" s="15" t="s">
        <v>658</v>
      </c>
      <c r="K6" s="15" t="s">
        <v>20</v>
      </c>
      <c r="L6" s="15" t="s">
        <v>21</v>
      </c>
      <c r="M6" s="17">
        <v>364</v>
      </c>
      <c r="N6" s="3">
        <f aca="true" t="shared" si="0" ref="N6:N44">ROUND(M6/365*12,2)</f>
        <v>11.97</v>
      </c>
      <c r="O6" s="17" t="s">
        <v>14</v>
      </c>
      <c r="P6" s="17" t="s">
        <v>201</v>
      </c>
      <c r="Q6" s="35" t="s">
        <v>526</v>
      </c>
      <c r="R6" s="20"/>
      <c r="S6" s="3">
        <v>352</v>
      </c>
      <c r="T6" s="3">
        <f aca="true" t="shared" si="1" ref="T6:T44">ROUND(S6/365*12,2)</f>
        <v>11.57</v>
      </c>
      <c r="U6" s="27" t="str">
        <f aca="true" t="shared" si="2" ref="U6:U44">IF(N6=T6,"是","否")</f>
        <v>否</v>
      </c>
      <c r="V6" s="32" t="s">
        <v>535</v>
      </c>
      <c r="W6" s="32" t="s">
        <v>535</v>
      </c>
      <c r="X6" s="37">
        <v>44926</v>
      </c>
      <c r="Y6" s="21" t="s">
        <v>537</v>
      </c>
      <c r="Z6" s="32" t="s">
        <v>540</v>
      </c>
      <c r="AA6" s="32" t="s">
        <v>540</v>
      </c>
    </row>
    <row r="7" spans="1:27" ht="23.25" customHeight="1">
      <c r="A7" s="15" t="s">
        <v>546</v>
      </c>
      <c r="B7" s="16" t="s">
        <v>207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113</v>
      </c>
      <c r="I7" s="15" t="s">
        <v>114</v>
      </c>
      <c r="J7" s="15" t="s">
        <v>19</v>
      </c>
      <c r="K7" s="15" t="s">
        <v>20</v>
      </c>
      <c r="L7" s="15" t="s">
        <v>115</v>
      </c>
      <c r="M7" s="17">
        <v>17</v>
      </c>
      <c r="N7" s="3">
        <f t="shared" si="0"/>
        <v>0.56</v>
      </c>
      <c r="O7" s="17" t="s">
        <v>14</v>
      </c>
      <c r="P7" s="17" t="s">
        <v>204</v>
      </c>
      <c r="Q7" s="35" t="s">
        <v>526</v>
      </c>
      <c r="R7" s="20"/>
      <c r="S7" s="3">
        <v>17</v>
      </c>
      <c r="T7" s="3">
        <f t="shared" si="1"/>
        <v>0.56</v>
      </c>
      <c r="U7" s="27" t="str">
        <f t="shared" si="2"/>
        <v>是</v>
      </c>
      <c r="V7" s="32" t="s">
        <v>535</v>
      </c>
      <c r="W7" s="32" t="s">
        <v>535</v>
      </c>
      <c r="X7" s="5"/>
      <c r="Y7" s="20"/>
      <c r="Z7" s="32" t="s">
        <v>540</v>
      </c>
      <c r="AA7" s="32" t="s">
        <v>540</v>
      </c>
    </row>
    <row r="8" spans="1:27" s="22" customFormat="1" ht="23.25" customHeight="1">
      <c r="A8" s="15" t="s">
        <v>547</v>
      </c>
      <c r="B8" s="16" t="s">
        <v>44</v>
      </c>
      <c r="C8" s="15" t="s">
        <v>12</v>
      </c>
      <c r="D8" s="15" t="s">
        <v>13</v>
      </c>
      <c r="E8" s="15" t="s">
        <v>45</v>
      </c>
      <c r="F8" s="15" t="s">
        <v>15</v>
      </c>
      <c r="G8" s="15" t="s">
        <v>16</v>
      </c>
      <c r="H8" s="15" t="s">
        <v>46</v>
      </c>
      <c r="I8" s="15" t="s">
        <v>47</v>
      </c>
      <c r="J8" s="15" t="s">
        <v>19</v>
      </c>
      <c r="K8" s="15" t="s">
        <v>20</v>
      </c>
      <c r="L8" s="15" t="s">
        <v>21</v>
      </c>
      <c r="M8" s="17">
        <v>360</v>
      </c>
      <c r="N8" s="3">
        <f t="shared" si="0"/>
        <v>11.84</v>
      </c>
      <c r="O8" s="17" t="s">
        <v>14</v>
      </c>
      <c r="P8" s="17" t="s">
        <v>201</v>
      </c>
      <c r="Q8" s="35" t="s">
        <v>526</v>
      </c>
      <c r="R8" s="20"/>
      <c r="S8" s="3">
        <v>351</v>
      </c>
      <c r="T8" s="3">
        <f t="shared" si="1"/>
        <v>11.54</v>
      </c>
      <c r="U8" s="27" t="str">
        <f t="shared" si="2"/>
        <v>否</v>
      </c>
      <c r="V8" s="32" t="s">
        <v>535</v>
      </c>
      <c r="W8" s="32" t="s">
        <v>535</v>
      </c>
      <c r="X8" s="37">
        <v>44926</v>
      </c>
      <c r="Y8" s="21" t="s">
        <v>537</v>
      </c>
      <c r="Z8" s="32" t="s">
        <v>540</v>
      </c>
      <c r="AA8" s="32" t="s">
        <v>540</v>
      </c>
    </row>
    <row r="9" spans="1:27" ht="23.25" customHeight="1">
      <c r="A9" s="15" t="s">
        <v>548</v>
      </c>
      <c r="B9" s="16" t="s">
        <v>25</v>
      </c>
      <c r="C9" s="16" t="s">
        <v>12</v>
      </c>
      <c r="D9" s="16" t="s">
        <v>13</v>
      </c>
      <c r="E9" s="16" t="s">
        <v>14</v>
      </c>
      <c r="F9" s="16" t="s">
        <v>15</v>
      </c>
      <c r="G9" s="16" t="s">
        <v>16</v>
      </c>
      <c r="H9" s="16" t="s">
        <v>26</v>
      </c>
      <c r="I9" s="16" t="s">
        <v>27</v>
      </c>
      <c r="J9" s="16" t="s">
        <v>19</v>
      </c>
      <c r="K9" s="16" t="s">
        <v>20</v>
      </c>
      <c r="L9" s="16" t="s">
        <v>21</v>
      </c>
      <c r="M9" s="18">
        <v>345</v>
      </c>
      <c r="N9" s="3">
        <f t="shared" si="0"/>
        <v>11.34</v>
      </c>
      <c r="O9" s="18" t="s">
        <v>14</v>
      </c>
      <c r="P9" s="18" t="s">
        <v>201</v>
      </c>
      <c r="Q9" s="35" t="s">
        <v>526</v>
      </c>
      <c r="R9" s="23"/>
      <c r="S9" s="3">
        <v>263</v>
      </c>
      <c r="T9" s="3">
        <f t="shared" si="1"/>
        <v>8.65</v>
      </c>
      <c r="U9" s="27" t="str">
        <f t="shared" si="2"/>
        <v>否</v>
      </c>
      <c r="V9" s="32" t="s">
        <v>535</v>
      </c>
      <c r="W9" s="32" t="s">
        <v>535</v>
      </c>
      <c r="X9" s="38"/>
      <c r="Y9" s="24"/>
      <c r="Z9" s="32" t="s">
        <v>540</v>
      </c>
      <c r="AA9" s="32" t="s">
        <v>540</v>
      </c>
    </row>
    <row r="10" spans="1:27" ht="23.25" customHeight="1">
      <c r="A10" s="15" t="s">
        <v>20</v>
      </c>
      <c r="B10" s="16" t="s">
        <v>529</v>
      </c>
      <c r="C10" s="15" t="s">
        <v>12</v>
      </c>
      <c r="D10" s="15" t="s">
        <v>13</v>
      </c>
      <c r="E10" s="15" t="s">
        <v>14</v>
      </c>
      <c r="F10" s="15" t="s">
        <v>15</v>
      </c>
      <c r="G10" s="15" t="s">
        <v>16</v>
      </c>
      <c r="H10" s="15" t="s">
        <v>48</v>
      </c>
      <c r="I10" s="15" t="s">
        <v>49</v>
      </c>
      <c r="J10" s="15" t="s">
        <v>19</v>
      </c>
      <c r="K10" s="15" t="s">
        <v>20</v>
      </c>
      <c r="L10" s="15" t="s">
        <v>21</v>
      </c>
      <c r="M10" s="17">
        <v>355</v>
      </c>
      <c r="N10" s="3">
        <f t="shared" si="0"/>
        <v>11.67</v>
      </c>
      <c r="O10" s="17" t="s">
        <v>14</v>
      </c>
      <c r="P10" s="17" t="s">
        <v>201</v>
      </c>
      <c r="Q10" s="35" t="s">
        <v>526</v>
      </c>
      <c r="R10" s="20"/>
      <c r="S10" s="3">
        <v>341</v>
      </c>
      <c r="T10" s="3">
        <f t="shared" si="1"/>
        <v>11.21</v>
      </c>
      <c r="U10" s="27" t="str">
        <f t="shared" si="2"/>
        <v>否</v>
      </c>
      <c r="V10" s="32" t="s">
        <v>535</v>
      </c>
      <c r="W10" s="32" t="s">
        <v>535</v>
      </c>
      <c r="X10" s="37">
        <v>44926</v>
      </c>
      <c r="Y10" s="21" t="s">
        <v>537</v>
      </c>
      <c r="Z10" s="32" t="s">
        <v>540</v>
      </c>
      <c r="AA10" s="32" t="s">
        <v>540</v>
      </c>
    </row>
    <row r="11" spans="1:27" ht="23.25" customHeight="1">
      <c r="A11" s="15" t="s">
        <v>549</v>
      </c>
      <c r="B11" s="16" t="s">
        <v>530</v>
      </c>
      <c r="C11" s="15" t="s">
        <v>12</v>
      </c>
      <c r="D11" s="15" t="s">
        <v>13</v>
      </c>
      <c r="E11" s="15" t="s">
        <v>28</v>
      </c>
      <c r="F11" s="15" t="s">
        <v>15</v>
      </c>
      <c r="G11" s="15" t="s">
        <v>16</v>
      </c>
      <c r="H11" s="15" t="s">
        <v>53</v>
      </c>
      <c r="I11" s="15" t="s">
        <v>54</v>
      </c>
      <c r="J11" s="15" t="s">
        <v>19</v>
      </c>
      <c r="K11" s="15" t="s">
        <v>20</v>
      </c>
      <c r="L11" s="15" t="s">
        <v>21</v>
      </c>
      <c r="M11" s="17">
        <v>359</v>
      </c>
      <c r="N11" s="3">
        <f t="shared" si="0"/>
        <v>11.8</v>
      </c>
      <c r="O11" s="17" t="s">
        <v>14</v>
      </c>
      <c r="P11" s="17" t="s">
        <v>201</v>
      </c>
      <c r="Q11" s="35" t="s">
        <v>526</v>
      </c>
      <c r="R11" s="20"/>
      <c r="S11" s="3">
        <v>349</v>
      </c>
      <c r="T11" s="3">
        <f t="shared" si="1"/>
        <v>11.47</v>
      </c>
      <c r="U11" s="27" t="str">
        <f t="shared" si="2"/>
        <v>否</v>
      </c>
      <c r="V11" s="32" t="s">
        <v>535</v>
      </c>
      <c r="W11" s="32" t="s">
        <v>535</v>
      </c>
      <c r="X11" s="37">
        <v>44926</v>
      </c>
      <c r="Y11" s="21" t="s">
        <v>537</v>
      </c>
      <c r="Z11" s="32" t="s">
        <v>540</v>
      </c>
      <c r="AA11" s="32" t="s">
        <v>540</v>
      </c>
    </row>
    <row r="12" spans="1:27" ht="23.25" customHeight="1">
      <c r="A12" s="15" t="s">
        <v>550</v>
      </c>
      <c r="B12" s="16" t="s">
        <v>39</v>
      </c>
      <c r="C12" s="15" t="s">
        <v>12</v>
      </c>
      <c r="D12" s="15" t="s">
        <v>13</v>
      </c>
      <c r="E12" s="15" t="s">
        <v>14</v>
      </c>
      <c r="F12" s="15" t="s">
        <v>15</v>
      </c>
      <c r="G12" s="15" t="s">
        <v>16</v>
      </c>
      <c r="H12" s="15" t="s">
        <v>40</v>
      </c>
      <c r="I12" s="15" t="s">
        <v>41</v>
      </c>
      <c r="J12" s="15" t="s">
        <v>19</v>
      </c>
      <c r="K12" s="15" t="s">
        <v>20</v>
      </c>
      <c r="L12" s="15" t="s">
        <v>21</v>
      </c>
      <c r="M12" s="17">
        <v>359</v>
      </c>
      <c r="N12" s="3">
        <f t="shared" si="0"/>
        <v>11.8</v>
      </c>
      <c r="O12" s="17" t="s">
        <v>14</v>
      </c>
      <c r="P12" s="17" t="s">
        <v>201</v>
      </c>
      <c r="Q12" s="35" t="s">
        <v>526</v>
      </c>
      <c r="R12" s="20"/>
      <c r="S12" s="3">
        <v>323</v>
      </c>
      <c r="T12" s="3">
        <f t="shared" si="1"/>
        <v>10.62</v>
      </c>
      <c r="U12" s="27" t="str">
        <f t="shared" si="2"/>
        <v>否</v>
      </c>
      <c r="V12" s="32" t="s">
        <v>535</v>
      </c>
      <c r="W12" s="32" t="s">
        <v>535</v>
      </c>
      <c r="X12" s="37">
        <v>44926</v>
      </c>
      <c r="Y12" s="21" t="s">
        <v>537</v>
      </c>
      <c r="Z12" s="32" t="s">
        <v>540</v>
      </c>
      <c r="AA12" s="32" t="s">
        <v>540</v>
      </c>
    </row>
    <row r="13" spans="1:27" ht="23.25" customHeight="1">
      <c r="A13" s="15" t="s">
        <v>551</v>
      </c>
      <c r="B13" s="16" t="s">
        <v>11</v>
      </c>
      <c r="C13" s="15" t="s">
        <v>12</v>
      </c>
      <c r="D13" s="15" t="s">
        <v>13</v>
      </c>
      <c r="E13" s="15" t="s">
        <v>14</v>
      </c>
      <c r="F13" s="15" t="s">
        <v>15</v>
      </c>
      <c r="G13" s="15" t="s">
        <v>16</v>
      </c>
      <c r="H13" s="15" t="s">
        <v>17</v>
      </c>
      <c r="I13" s="15" t="s">
        <v>18</v>
      </c>
      <c r="J13" s="15" t="s">
        <v>19</v>
      </c>
      <c r="K13" s="15" t="s">
        <v>20</v>
      </c>
      <c r="L13" s="15" t="s">
        <v>21</v>
      </c>
      <c r="M13" s="17">
        <v>363</v>
      </c>
      <c r="N13" s="3">
        <f t="shared" si="0"/>
        <v>11.93</v>
      </c>
      <c r="O13" s="17" t="s">
        <v>14</v>
      </c>
      <c r="P13" s="17" t="s">
        <v>201</v>
      </c>
      <c r="Q13" s="35" t="s">
        <v>526</v>
      </c>
      <c r="R13" s="20"/>
      <c r="S13" s="3">
        <v>352</v>
      </c>
      <c r="T13" s="3">
        <f t="shared" si="1"/>
        <v>11.57</v>
      </c>
      <c r="U13" s="27" t="str">
        <f t="shared" si="2"/>
        <v>否</v>
      </c>
      <c r="V13" s="32" t="s">
        <v>535</v>
      </c>
      <c r="W13" s="32" t="s">
        <v>535</v>
      </c>
      <c r="X13" s="37"/>
      <c r="Y13" s="20"/>
      <c r="Z13" s="32" t="s">
        <v>540</v>
      </c>
      <c r="AA13" s="32" t="s">
        <v>540</v>
      </c>
    </row>
    <row r="14" spans="1:27" ht="23.25" customHeight="1">
      <c r="A14" s="15" t="s">
        <v>552</v>
      </c>
      <c r="B14" s="16" t="s">
        <v>208</v>
      </c>
      <c r="C14" s="15" t="s">
        <v>12</v>
      </c>
      <c r="D14" s="15" t="s">
        <v>13</v>
      </c>
      <c r="E14" s="15" t="s">
        <v>14</v>
      </c>
      <c r="F14" s="15" t="s">
        <v>15</v>
      </c>
      <c r="G14" s="15" t="s">
        <v>16</v>
      </c>
      <c r="H14" s="15" t="s">
        <v>116</v>
      </c>
      <c r="I14" s="15" t="s">
        <v>117</v>
      </c>
      <c r="J14" s="15" t="s">
        <v>19</v>
      </c>
      <c r="K14" s="15" t="s">
        <v>20</v>
      </c>
      <c r="L14" s="15" t="s">
        <v>115</v>
      </c>
      <c r="M14" s="17">
        <v>193</v>
      </c>
      <c r="N14" s="3">
        <f t="shared" si="0"/>
        <v>6.35</v>
      </c>
      <c r="O14" s="17" t="s">
        <v>14</v>
      </c>
      <c r="P14" s="17" t="s">
        <v>202</v>
      </c>
      <c r="Q14" s="35" t="s">
        <v>526</v>
      </c>
      <c r="R14" s="20"/>
      <c r="S14" s="3">
        <v>168</v>
      </c>
      <c r="T14" s="3">
        <f t="shared" si="1"/>
        <v>5.52</v>
      </c>
      <c r="U14" s="27" t="str">
        <f t="shared" si="2"/>
        <v>否</v>
      </c>
      <c r="V14" s="32" t="s">
        <v>535</v>
      </c>
      <c r="W14" s="32" t="s">
        <v>535</v>
      </c>
      <c r="X14" s="5"/>
      <c r="Y14" s="20"/>
      <c r="Z14" s="32" t="s">
        <v>540</v>
      </c>
      <c r="AA14" s="32" t="s">
        <v>540</v>
      </c>
    </row>
    <row r="15" spans="1:27" ht="23.25" customHeight="1">
      <c r="A15" s="15" t="s">
        <v>553</v>
      </c>
      <c r="B15" s="16" t="s">
        <v>205</v>
      </c>
      <c r="C15" s="15" t="s">
        <v>12</v>
      </c>
      <c r="D15" s="15" t="s">
        <v>13</v>
      </c>
      <c r="E15" s="15" t="s">
        <v>28</v>
      </c>
      <c r="F15" s="15" t="s">
        <v>15</v>
      </c>
      <c r="G15" s="15" t="s">
        <v>16</v>
      </c>
      <c r="H15" s="15" t="s">
        <v>29</v>
      </c>
      <c r="I15" s="15" t="s">
        <v>30</v>
      </c>
      <c r="J15" s="15" t="s">
        <v>19</v>
      </c>
      <c r="K15" s="15" t="s">
        <v>20</v>
      </c>
      <c r="L15" s="15" t="s">
        <v>21</v>
      </c>
      <c r="M15" s="17">
        <v>363</v>
      </c>
      <c r="N15" s="3">
        <f t="shared" si="0"/>
        <v>11.93</v>
      </c>
      <c r="O15" s="17" t="s">
        <v>14</v>
      </c>
      <c r="P15" s="17" t="s">
        <v>201</v>
      </c>
      <c r="Q15" s="35" t="s">
        <v>526</v>
      </c>
      <c r="R15" s="20"/>
      <c r="S15" s="3">
        <v>352</v>
      </c>
      <c r="T15" s="3">
        <f t="shared" si="1"/>
        <v>11.57</v>
      </c>
      <c r="U15" s="27" t="str">
        <f t="shared" si="2"/>
        <v>否</v>
      </c>
      <c r="V15" s="32" t="s">
        <v>535</v>
      </c>
      <c r="W15" s="32" t="s">
        <v>535</v>
      </c>
      <c r="X15" s="37">
        <v>44926</v>
      </c>
      <c r="Y15" s="21" t="s">
        <v>537</v>
      </c>
      <c r="Z15" s="32" t="s">
        <v>540</v>
      </c>
      <c r="AA15" s="32" t="s">
        <v>540</v>
      </c>
    </row>
    <row r="16" spans="1:27" ht="23.25" customHeight="1">
      <c r="A16" s="15" t="s">
        <v>554</v>
      </c>
      <c r="B16" s="16" t="s">
        <v>209</v>
      </c>
      <c r="C16" s="15" t="s">
        <v>12</v>
      </c>
      <c r="D16" s="15" t="s">
        <v>13</v>
      </c>
      <c r="E16" s="15" t="s">
        <v>14</v>
      </c>
      <c r="F16" s="15" t="s">
        <v>15</v>
      </c>
      <c r="G16" s="15" t="s">
        <v>16</v>
      </c>
      <c r="H16" s="15" t="s">
        <v>118</v>
      </c>
      <c r="I16" s="15" t="s">
        <v>119</v>
      </c>
      <c r="J16" s="15" t="s">
        <v>19</v>
      </c>
      <c r="K16" s="15" t="s">
        <v>20</v>
      </c>
      <c r="L16" s="15" t="s">
        <v>115</v>
      </c>
      <c r="M16" s="17">
        <v>119</v>
      </c>
      <c r="N16" s="3">
        <f t="shared" si="0"/>
        <v>3.91</v>
      </c>
      <c r="O16" s="17" t="s">
        <v>14</v>
      </c>
      <c r="P16" s="17" t="s">
        <v>203</v>
      </c>
      <c r="Q16" s="35" t="s">
        <v>526</v>
      </c>
      <c r="R16" s="20"/>
      <c r="S16" s="3">
        <v>119</v>
      </c>
      <c r="T16" s="3">
        <f t="shared" si="1"/>
        <v>3.91</v>
      </c>
      <c r="U16" s="27" t="str">
        <f t="shared" si="2"/>
        <v>是</v>
      </c>
      <c r="V16" s="32" t="s">
        <v>535</v>
      </c>
      <c r="W16" s="32" t="s">
        <v>535</v>
      </c>
      <c r="X16" s="5"/>
      <c r="Y16" s="20"/>
      <c r="Z16" s="32" t="s">
        <v>540</v>
      </c>
      <c r="AA16" s="32" t="s">
        <v>540</v>
      </c>
    </row>
    <row r="17" spans="1:27" ht="23.25" customHeight="1">
      <c r="A17" s="15" t="s">
        <v>555</v>
      </c>
      <c r="B17" s="16" t="s">
        <v>210</v>
      </c>
      <c r="C17" s="15" t="s">
        <v>12</v>
      </c>
      <c r="D17" s="15" t="s">
        <v>13</v>
      </c>
      <c r="E17" s="15" t="s">
        <v>14</v>
      </c>
      <c r="F17" s="15" t="s">
        <v>15</v>
      </c>
      <c r="G17" s="15" t="s">
        <v>16</v>
      </c>
      <c r="H17" s="15" t="s">
        <v>120</v>
      </c>
      <c r="I17" s="15" t="s">
        <v>121</v>
      </c>
      <c r="J17" s="15" t="s">
        <v>19</v>
      </c>
      <c r="K17" s="15" t="s">
        <v>20</v>
      </c>
      <c r="L17" s="15" t="s">
        <v>115</v>
      </c>
      <c r="M17" s="17">
        <v>243</v>
      </c>
      <c r="N17" s="3">
        <f t="shared" si="0"/>
        <v>7.99</v>
      </c>
      <c r="O17" s="17" t="s">
        <v>14</v>
      </c>
      <c r="P17" s="17" t="s">
        <v>201</v>
      </c>
      <c r="Q17" s="35" t="s">
        <v>526</v>
      </c>
      <c r="R17" s="20"/>
      <c r="S17" s="3">
        <v>219</v>
      </c>
      <c r="T17" s="3">
        <f t="shared" si="1"/>
        <v>7.2</v>
      </c>
      <c r="U17" s="27" t="str">
        <f t="shared" si="2"/>
        <v>否</v>
      </c>
      <c r="V17" s="32" t="s">
        <v>535</v>
      </c>
      <c r="W17" s="32" t="s">
        <v>535</v>
      </c>
      <c r="X17" s="5"/>
      <c r="Y17" s="20"/>
      <c r="Z17" s="32" t="s">
        <v>540</v>
      </c>
      <c r="AA17" s="32" t="s">
        <v>540</v>
      </c>
    </row>
    <row r="18" spans="1:27" ht="23.25" customHeight="1">
      <c r="A18" s="15" t="s">
        <v>556</v>
      </c>
      <c r="B18" s="16" t="s">
        <v>211</v>
      </c>
      <c r="C18" s="15" t="s">
        <v>12</v>
      </c>
      <c r="D18" s="15" t="s">
        <v>13</v>
      </c>
      <c r="E18" s="15" t="s">
        <v>14</v>
      </c>
      <c r="F18" s="15" t="s">
        <v>15</v>
      </c>
      <c r="G18" s="15" t="s">
        <v>16</v>
      </c>
      <c r="H18" s="15" t="s">
        <v>122</v>
      </c>
      <c r="I18" s="15" t="s">
        <v>123</v>
      </c>
      <c r="J18" s="15" t="s">
        <v>19</v>
      </c>
      <c r="K18" s="15" t="s">
        <v>20</v>
      </c>
      <c r="L18" s="15" t="s">
        <v>115</v>
      </c>
      <c r="M18" s="17">
        <v>20</v>
      </c>
      <c r="N18" s="3">
        <f t="shared" si="0"/>
        <v>0.66</v>
      </c>
      <c r="O18" s="17" t="s">
        <v>14</v>
      </c>
      <c r="P18" s="17" t="s">
        <v>201</v>
      </c>
      <c r="Q18" s="35" t="s">
        <v>526</v>
      </c>
      <c r="R18" s="20"/>
      <c r="S18" s="3">
        <v>20</v>
      </c>
      <c r="T18" s="3">
        <f t="shared" si="1"/>
        <v>0.66</v>
      </c>
      <c r="U18" s="27" t="str">
        <f t="shared" si="2"/>
        <v>是</v>
      </c>
      <c r="V18" s="32" t="s">
        <v>535</v>
      </c>
      <c r="W18" s="32" t="s">
        <v>535</v>
      </c>
      <c r="X18" s="5"/>
      <c r="Y18" s="20"/>
      <c r="Z18" s="32" t="s">
        <v>540</v>
      </c>
      <c r="AA18" s="32" t="s">
        <v>540</v>
      </c>
    </row>
    <row r="19" spans="1:27" ht="23.25" customHeight="1">
      <c r="A19" s="15" t="s">
        <v>557</v>
      </c>
      <c r="B19" s="16" t="s">
        <v>31</v>
      </c>
      <c r="C19" s="15" t="s">
        <v>12</v>
      </c>
      <c r="D19" s="15" t="s">
        <v>13</v>
      </c>
      <c r="E19" s="15" t="s">
        <v>14</v>
      </c>
      <c r="F19" s="15" t="s">
        <v>15</v>
      </c>
      <c r="G19" s="15" t="s">
        <v>16</v>
      </c>
      <c r="H19" s="15" t="s">
        <v>32</v>
      </c>
      <c r="I19" s="15" t="s">
        <v>33</v>
      </c>
      <c r="J19" s="15" t="s">
        <v>19</v>
      </c>
      <c r="K19" s="15" t="s">
        <v>20</v>
      </c>
      <c r="L19" s="15" t="s">
        <v>21</v>
      </c>
      <c r="M19" s="17">
        <v>360</v>
      </c>
      <c r="N19" s="3">
        <f t="shared" si="0"/>
        <v>11.84</v>
      </c>
      <c r="O19" s="17" t="s">
        <v>14</v>
      </c>
      <c r="P19" s="17" t="s">
        <v>201</v>
      </c>
      <c r="Q19" s="35" t="s">
        <v>526</v>
      </c>
      <c r="R19" s="20"/>
      <c r="S19" s="3">
        <v>334</v>
      </c>
      <c r="T19" s="3">
        <f t="shared" si="1"/>
        <v>10.98</v>
      </c>
      <c r="U19" s="27" t="str">
        <f t="shared" si="2"/>
        <v>否</v>
      </c>
      <c r="V19" s="32" t="s">
        <v>535</v>
      </c>
      <c r="W19" s="32" t="s">
        <v>535</v>
      </c>
      <c r="X19" s="37">
        <v>44926</v>
      </c>
      <c r="Y19" s="21" t="s">
        <v>537</v>
      </c>
      <c r="Z19" s="32" t="s">
        <v>540</v>
      </c>
      <c r="AA19" s="32" t="s">
        <v>540</v>
      </c>
    </row>
    <row r="20" spans="1:27" ht="23.25" customHeight="1">
      <c r="A20" s="15" t="s">
        <v>558</v>
      </c>
      <c r="B20" s="16" t="s">
        <v>531</v>
      </c>
      <c r="C20" s="15" t="s">
        <v>12</v>
      </c>
      <c r="D20" s="15" t="s">
        <v>13</v>
      </c>
      <c r="E20" s="15" t="s">
        <v>14</v>
      </c>
      <c r="F20" s="15" t="s">
        <v>15</v>
      </c>
      <c r="G20" s="15" t="s">
        <v>16</v>
      </c>
      <c r="H20" s="15" t="s">
        <v>37</v>
      </c>
      <c r="I20" s="15" t="s">
        <v>38</v>
      </c>
      <c r="J20" s="15" t="s">
        <v>19</v>
      </c>
      <c r="K20" s="15" t="s">
        <v>20</v>
      </c>
      <c r="L20" s="15" t="s">
        <v>21</v>
      </c>
      <c r="M20" s="17">
        <v>363</v>
      </c>
      <c r="N20" s="3">
        <f t="shared" si="0"/>
        <v>11.93</v>
      </c>
      <c r="O20" s="17" t="s">
        <v>14</v>
      </c>
      <c r="P20" s="17" t="s">
        <v>201</v>
      </c>
      <c r="Q20" s="35" t="s">
        <v>526</v>
      </c>
      <c r="R20" s="20"/>
      <c r="S20" s="3">
        <v>348</v>
      </c>
      <c r="T20" s="3">
        <f t="shared" si="1"/>
        <v>11.44</v>
      </c>
      <c r="U20" s="27" t="str">
        <f t="shared" si="2"/>
        <v>否</v>
      </c>
      <c r="V20" s="32" t="s">
        <v>535</v>
      </c>
      <c r="W20" s="32" t="s">
        <v>535</v>
      </c>
      <c r="X20" s="37">
        <v>44926</v>
      </c>
      <c r="Y20" s="21" t="s">
        <v>537</v>
      </c>
      <c r="Z20" s="32" t="s">
        <v>540</v>
      </c>
      <c r="AA20" s="32" t="s">
        <v>540</v>
      </c>
    </row>
    <row r="21" spans="1:27" ht="23.25" customHeight="1">
      <c r="A21" s="15" t="s">
        <v>559</v>
      </c>
      <c r="B21" s="16" t="s">
        <v>34</v>
      </c>
      <c r="C21" s="15" t="s">
        <v>12</v>
      </c>
      <c r="D21" s="15" t="s">
        <v>13</v>
      </c>
      <c r="E21" s="15" t="s">
        <v>14</v>
      </c>
      <c r="F21" s="15" t="s">
        <v>15</v>
      </c>
      <c r="G21" s="15" t="s">
        <v>16</v>
      </c>
      <c r="H21" s="15" t="s">
        <v>35</v>
      </c>
      <c r="I21" s="15" t="s">
        <v>36</v>
      </c>
      <c r="J21" s="15" t="s">
        <v>19</v>
      </c>
      <c r="K21" s="15" t="s">
        <v>20</v>
      </c>
      <c r="L21" s="15" t="s">
        <v>21</v>
      </c>
      <c r="M21" s="17">
        <v>360</v>
      </c>
      <c r="N21" s="3">
        <f t="shared" si="0"/>
        <v>11.84</v>
      </c>
      <c r="O21" s="17" t="s">
        <v>14</v>
      </c>
      <c r="P21" s="17" t="s">
        <v>201</v>
      </c>
      <c r="Q21" s="35" t="s">
        <v>526</v>
      </c>
      <c r="R21" s="20"/>
      <c r="S21" s="3">
        <v>352</v>
      </c>
      <c r="T21" s="3">
        <f t="shared" si="1"/>
        <v>11.57</v>
      </c>
      <c r="U21" s="27" t="str">
        <f t="shared" si="2"/>
        <v>否</v>
      </c>
      <c r="V21" s="32" t="s">
        <v>535</v>
      </c>
      <c r="W21" s="32" t="s">
        <v>535</v>
      </c>
      <c r="X21" s="37">
        <v>44926</v>
      </c>
      <c r="Y21" s="21" t="s">
        <v>537</v>
      </c>
      <c r="Z21" s="32" t="s">
        <v>540</v>
      </c>
      <c r="AA21" s="32" t="s">
        <v>540</v>
      </c>
    </row>
    <row r="22" spans="1:27" ht="23.25" customHeight="1">
      <c r="A22" s="15" t="s">
        <v>560</v>
      </c>
      <c r="B22" s="16" t="s">
        <v>532</v>
      </c>
      <c r="C22" s="15" t="s">
        <v>12</v>
      </c>
      <c r="D22" s="15" t="s">
        <v>13</v>
      </c>
      <c r="E22" s="15" t="s">
        <v>14</v>
      </c>
      <c r="F22" s="15" t="s">
        <v>15</v>
      </c>
      <c r="G22" s="15" t="s">
        <v>16</v>
      </c>
      <c r="H22" s="15" t="s">
        <v>42</v>
      </c>
      <c r="I22" s="15" t="s">
        <v>43</v>
      </c>
      <c r="J22" s="15" t="s">
        <v>19</v>
      </c>
      <c r="K22" s="15" t="s">
        <v>20</v>
      </c>
      <c r="L22" s="15" t="s">
        <v>21</v>
      </c>
      <c r="M22" s="17">
        <v>351</v>
      </c>
      <c r="N22" s="3">
        <f t="shared" si="0"/>
        <v>11.54</v>
      </c>
      <c r="O22" s="17" t="s">
        <v>14</v>
      </c>
      <c r="P22" s="17" t="s">
        <v>201</v>
      </c>
      <c r="Q22" s="35" t="s">
        <v>526</v>
      </c>
      <c r="R22" s="20"/>
      <c r="S22" s="3">
        <v>346</v>
      </c>
      <c r="T22" s="3">
        <f t="shared" si="1"/>
        <v>11.38</v>
      </c>
      <c r="U22" s="27" t="str">
        <f t="shared" si="2"/>
        <v>否</v>
      </c>
      <c r="V22" s="32" t="s">
        <v>535</v>
      </c>
      <c r="W22" s="32" t="s">
        <v>535</v>
      </c>
      <c r="X22" s="5"/>
      <c r="Y22" s="20"/>
      <c r="Z22" s="32" t="s">
        <v>540</v>
      </c>
      <c r="AA22" s="32" t="s">
        <v>540</v>
      </c>
    </row>
    <row r="23" spans="1:27" ht="23.25" customHeight="1">
      <c r="A23" s="15" t="s">
        <v>561</v>
      </c>
      <c r="B23" s="16" t="s">
        <v>50</v>
      </c>
      <c r="C23" s="15" t="s">
        <v>12</v>
      </c>
      <c r="D23" s="15" t="s">
        <v>13</v>
      </c>
      <c r="E23" s="15" t="s">
        <v>14</v>
      </c>
      <c r="F23" s="15" t="s">
        <v>15</v>
      </c>
      <c r="G23" s="15" t="s">
        <v>16</v>
      </c>
      <c r="H23" s="15" t="s">
        <v>51</v>
      </c>
      <c r="I23" s="15" t="s">
        <v>52</v>
      </c>
      <c r="J23" s="15" t="s">
        <v>19</v>
      </c>
      <c r="K23" s="15" t="s">
        <v>20</v>
      </c>
      <c r="L23" s="15" t="s">
        <v>21</v>
      </c>
      <c r="M23" s="17">
        <v>363</v>
      </c>
      <c r="N23" s="3">
        <f t="shared" si="0"/>
        <v>11.93</v>
      </c>
      <c r="O23" s="17" t="s">
        <v>14</v>
      </c>
      <c r="P23" s="17" t="s">
        <v>201</v>
      </c>
      <c r="Q23" s="35" t="s">
        <v>526</v>
      </c>
      <c r="R23" s="20"/>
      <c r="S23" s="3">
        <v>352</v>
      </c>
      <c r="T23" s="3">
        <f t="shared" si="1"/>
        <v>11.57</v>
      </c>
      <c r="U23" s="27" t="str">
        <f t="shared" si="2"/>
        <v>否</v>
      </c>
      <c r="V23" s="32" t="s">
        <v>535</v>
      </c>
      <c r="W23" s="32" t="s">
        <v>535</v>
      </c>
      <c r="X23" s="37">
        <v>44926</v>
      </c>
      <c r="Y23" s="21" t="s">
        <v>537</v>
      </c>
      <c r="Z23" s="32" t="s">
        <v>540</v>
      </c>
      <c r="AA23" s="32" t="s">
        <v>540</v>
      </c>
    </row>
    <row r="24" spans="1:27" ht="23.25" customHeight="1">
      <c r="A24" s="15" t="s">
        <v>562</v>
      </c>
      <c r="B24" s="16" t="s">
        <v>59</v>
      </c>
      <c r="C24" s="15" t="s">
        <v>12</v>
      </c>
      <c r="D24" s="15" t="s">
        <v>13</v>
      </c>
      <c r="E24" s="15" t="s">
        <v>56</v>
      </c>
      <c r="F24" s="15" t="s">
        <v>15</v>
      </c>
      <c r="G24" s="15" t="s">
        <v>16</v>
      </c>
      <c r="H24" s="15" t="s">
        <v>60</v>
      </c>
      <c r="I24" s="15" t="s">
        <v>61</v>
      </c>
      <c r="J24" s="15" t="s">
        <v>19</v>
      </c>
      <c r="K24" s="15" t="s">
        <v>20</v>
      </c>
      <c r="L24" s="15" t="s">
        <v>21</v>
      </c>
      <c r="M24" s="17">
        <v>363</v>
      </c>
      <c r="N24" s="3">
        <f t="shared" si="0"/>
        <v>11.93</v>
      </c>
      <c r="O24" s="17" t="s">
        <v>14</v>
      </c>
      <c r="P24" s="17" t="s">
        <v>201</v>
      </c>
      <c r="Q24" s="35" t="s">
        <v>526</v>
      </c>
      <c r="R24" s="20"/>
      <c r="S24" s="3">
        <v>352</v>
      </c>
      <c r="T24" s="3">
        <f t="shared" si="1"/>
        <v>11.57</v>
      </c>
      <c r="U24" s="27" t="str">
        <f t="shared" si="2"/>
        <v>否</v>
      </c>
      <c r="V24" s="32" t="s">
        <v>535</v>
      </c>
      <c r="W24" s="32" t="s">
        <v>535</v>
      </c>
      <c r="X24" s="37">
        <v>44926</v>
      </c>
      <c r="Y24" s="21" t="s">
        <v>537</v>
      </c>
      <c r="Z24" s="32" t="s">
        <v>540</v>
      </c>
      <c r="AA24" s="32" t="s">
        <v>540</v>
      </c>
    </row>
    <row r="25" spans="1:27" ht="23.25" customHeight="1">
      <c r="A25" s="15" t="s">
        <v>563</v>
      </c>
      <c r="B25" s="16" t="s">
        <v>62</v>
      </c>
      <c r="C25" s="15" t="s">
        <v>12</v>
      </c>
      <c r="D25" s="15" t="s">
        <v>13</v>
      </c>
      <c r="E25" s="15" t="s">
        <v>56</v>
      </c>
      <c r="F25" s="15" t="s">
        <v>15</v>
      </c>
      <c r="G25" s="15" t="s">
        <v>16</v>
      </c>
      <c r="H25" s="15" t="s">
        <v>63</v>
      </c>
      <c r="I25" s="15" t="s">
        <v>64</v>
      </c>
      <c r="J25" s="15" t="s">
        <v>19</v>
      </c>
      <c r="K25" s="15" t="s">
        <v>20</v>
      </c>
      <c r="L25" s="15" t="s">
        <v>21</v>
      </c>
      <c r="M25" s="17">
        <v>363</v>
      </c>
      <c r="N25" s="3">
        <f t="shared" si="0"/>
        <v>11.93</v>
      </c>
      <c r="O25" s="17" t="s">
        <v>14</v>
      </c>
      <c r="P25" s="17" t="s">
        <v>201</v>
      </c>
      <c r="Q25" s="35" t="s">
        <v>526</v>
      </c>
      <c r="R25" s="20"/>
      <c r="S25" s="3">
        <v>352</v>
      </c>
      <c r="T25" s="3">
        <f t="shared" si="1"/>
        <v>11.57</v>
      </c>
      <c r="U25" s="27" t="str">
        <f t="shared" si="2"/>
        <v>否</v>
      </c>
      <c r="V25" s="32" t="s">
        <v>535</v>
      </c>
      <c r="W25" s="32" t="s">
        <v>535</v>
      </c>
      <c r="X25" s="37">
        <v>44926</v>
      </c>
      <c r="Y25" s="21" t="s">
        <v>537</v>
      </c>
      <c r="Z25" s="32" t="s">
        <v>540</v>
      </c>
      <c r="AA25" s="32" t="s">
        <v>540</v>
      </c>
    </row>
    <row r="26" spans="1:27" ht="23.25" customHeight="1">
      <c r="A26" s="15" t="s">
        <v>564</v>
      </c>
      <c r="B26" s="16" t="s">
        <v>65</v>
      </c>
      <c r="C26" s="15" t="s">
        <v>12</v>
      </c>
      <c r="D26" s="15" t="s">
        <v>13</v>
      </c>
      <c r="E26" s="15" t="s">
        <v>56</v>
      </c>
      <c r="F26" s="15" t="s">
        <v>15</v>
      </c>
      <c r="G26" s="15" t="s">
        <v>16</v>
      </c>
      <c r="H26" s="15" t="s">
        <v>66</v>
      </c>
      <c r="I26" s="15" t="s">
        <v>67</v>
      </c>
      <c r="J26" s="15" t="s">
        <v>19</v>
      </c>
      <c r="K26" s="15" t="s">
        <v>20</v>
      </c>
      <c r="L26" s="15" t="s">
        <v>21</v>
      </c>
      <c r="M26" s="17">
        <v>355</v>
      </c>
      <c r="N26" s="3">
        <f t="shared" si="0"/>
        <v>11.67</v>
      </c>
      <c r="O26" s="17" t="s">
        <v>14</v>
      </c>
      <c r="P26" s="17" t="s">
        <v>201</v>
      </c>
      <c r="Q26" s="35" t="s">
        <v>526</v>
      </c>
      <c r="R26" s="20"/>
      <c r="S26" s="3">
        <v>331</v>
      </c>
      <c r="T26" s="3">
        <f t="shared" si="1"/>
        <v>10.88</v>
      </c>
      <c r="U26" s="27" t="str">
        <f t="shared" si="2"/>
        <v>否</v>
      </c>
      <c r="V26" s="32" t="s">
        <v>535</v>
      </c>
      <c r="W26" s="32" t="s">
        <v>535</v>
      </c>
      <c r="X26" s="37">
        <v>44926</v>
      </c>
      <c r="Y26" s="21" t="s">
        <v>537</v>
      </c>
      <c r="Z26" s="32" t="s">
        <v>540</v>
      </c>
      <c r="AA26" s="32" t="s">
        <v>540</v>
      </c>
    </row>
    <row r="27" spans="1:27" ht="23.25" customHeight="1">
      <c r="A27" s="15" t="s">
        <v>565</v>
      </c>
      <c r="B27" s="16" t="s">
        <v>68</v>
      </c>
      <c r="C27" s="15" t="s">
        <v>12</v>
      </c>
      <c r="D27" s="15" t="s">
        <v>13</v>
      </c>
      <c r="E27" s="15" t="s">
        <v>56</v>
      </c>
      <c r="F27" s="15" t="s">
        <v>15</v>
      </c>
      <c r="G27" s="15" t="s">
        <v>16</v>
      </c>
      <c r="H27" s="15" t="s">
        <v>69</v>
      </c>
      <c r="I27" s="15" t="s">
        <v>70</v>
      </c>
      <c r="J27" s="15" t="s">
        <v>19</v>
      </c>
      <c r="K27" s="15" t="s">
        <v>20</v>
      </c>
      <c r="L27" s="15" t="s">
        <v>21</v>
      </c>
      <c r="M27" s="17">
        <v>363</v>
      </c>
      <c r="N27" s="3">
        <f t="shared" si="0"/>
        <v>11.93</v>
      </c>
      <c r="O27" s="17" t="s">
        <v>14</v>
      </c>
      <c r="P27" s="17" t="s">
        <v>201</v>
      </c>
      <c r="Q27" s="35" t="s">
        <v>526</v>
      </c>
      <c r="R27" s="20"/>
      <c r="S27" s="3">
        <v>352</v>
      </c>
      <c r="T27" s="3">
        <f t="shared" si="1"/>
        <v>11.57</v>
      </c>
      <c r="U27" s="27" t="str">
        <f t="shared" si="2"/>
        <v>否</v>
      </c>
      <c r="V27" s="32" t="s">
        <v>535</v>
      </c>
      <c r="W27" s="32" t="s">
        <v>535</v>
      </c>
      <c r="X27" s="37">
        <v>44926</v>
      </c>
      <c r="Y27" s="21" t="s">
        <v>537</v>
      </c>
      <c r="Z27" s="32" t="s">
        <v>540</v>
      </c>
      <c r="AA27" s="32" t="s">
        <v>540</v>
      </c>
    </row>
    <row r="28" spans="1:27" ht="23.25" customHeight="1">
      <c r="A28" s="15" t="s">
        <v>572</v>
      </c>
      <c r="B28" s="16" t="s">
        <v>71</v>
      </c>
      <c r="C28" s="15" t="s">
        <v>12</v>
      </c>
      <c r="D28" s="15" t="s">
        <v>13</v>
      </c>
      <c r="E28" s="15" t="s">
        <v>56</v>
      </c>
      <c r="F28" s="15" t="s">
        <v>15</v>
      </c>
      <c r="G28" s="15" t="s">
        <v>16</v>
      </c>
      <c r="H28" s="15" t="s">
        <v>72</v>
      </c>
      <c r="I28" s="15" t="s">
        <v>73</v>
      </c>
      <c r="J28" s="15" t="s">
        <v>19</v>
      </c>
      <c r="K28" s="15" t="s">
        <v>20</v>
      </c>
      <c r="L28" s="15" t="s">
        <v>21</v>
      </c>
      <c r="M28" s="17">
        <v>350</v>
      </c>
      <c r="N28" s="3">
        <f t="shared" si="0"/>
        <v>11.51</v>
      </c>
      <c r="O28" s="17" t="s">
        <v>14</v>
      </c>
      <c r="P28" s="17" t="s">
        <v>201</v>
      </c>
      <c r="Q28" s="35" t="s">
        <v>526</v>
      </c>
      <c r="R28" s="20"/>
      <c r="S28" s="3">
        <v>352</v>
      </c>
      <c r="T28" s="3">
        <f t="shared" si="1"/>
        <v>11.57</v>
      </c>
      <c r="U28" s="27" t="str">
        <f t="shared" si="2"/>
        <v>否</v>
      </c>
      <c r="V28" s="32" t="s">
        <v>535</v>
      </c>
      <c r="W28" s="32" t="s">
        <v>535</v>
      </c>
      <c r="X28" s="37">
        <v>44926</v>
      </c>
      <c r="Y28" s="21" t="s">
        <v>537</v>
      </c>
      <c r="Z28" s="32" t="s">
        <v>540</v>
      </c>
      <c r="AA28" s="32" t="s">
        <v>540</v>
      </c>
    </row>
    <row r="29" spans="1:27" ht="23.25" customHeight="1">
      <c r="A29" s="15" t="s">
        <v>573</v>
      </c>
      <c r="B29" s="16" t="s">
        <v>212</v>
      </c>
      <c r="C29" s="15" t="s">
        <v>12</v>
      </c>
      <c r="D29" s="15" t="s">
        <v>13</v>
      </c>
      <c r="E29" s="15" t="s">
        <v>56</v>
      </c>
      <c r="F29" s="15" t="s">
        <v>15</v>
      </c>
      <c r="G29" s="15" t="s">
        <v>16</v>
      </c>
      <c r="H29" s="15" t="s">
        <v>124</v>
      </c>
      <c r="I29" s="15" t="s">
        <v>125</v>
      </c>
      <c r="J29" s="15" t="s">
        <v>19</v>
      </c>
      <c r="K29" s="15" t="s">
        <v>20</v>
      </c>
      <c r="L29" s="15" t="s">
        <v>115</v>
      </c>
      <c r="M29" s="17">
        <v>150</v>
      </c>
      <c r="N29" s="3">
        <f t="shared" si="0"/>
        <v>4.93</v>
      </c>
      <c r="O29" s="17" t="s">
        <v>14</v>
      </c>
      <c r="P29" s="17" t="s">
        <v>201</v>
      </c>
      <c r="Q29" s="35" t="s">
        <v>526</v>
      </c>
      <c r="R29" s="20"/>
      <c r="S29" s="3">
        <v>116</v>
      </c>
      <c r="T29" s="3">
        <f t="shared" si="1"/>
        <v>3.81</v>
      </c>
      <c r="U29" s="27" t="str">
        <f t="shared" si="2"/>
        <v>否</v>
      </c>
      <c r="V29" s="32" t="s">
        <v>535</v>
      </c>
      <c r="W29" s="32" t="s">
        <v>535</v>
      </c>
      <c r="X29" s="5"/>
      <c r="Y29" s="20"/>
      <c r="Z29" s="32" t="s">
        <v>540</v>
      </c>
      <c r="AA29" s="32" t="s">
        <v>540</v>
      </c>
    </row>
    <row r="30" spans="1:27" ht="23.25" customHeight="1">
      <c r="A30" s="15" t="s">
        <v>574</v>
      </c>
      <c r="B30" s="16" t="s">
        <v>74</v>
      </c>
      <c r="C30" s="15" t="s">
        <v>12</v>
      </c>
      <c r="D30" s="15" t="s">
        <v>13</v>
      </c>
      <c r="E30" s="15" t="s">
        <v>56</v>
      </c>
      <c r="F30" s="15" t="s">
        <v>15</v>
      </c>
      <c r="G30" s="15" t="s">
        <v>16</v>
      </c>
      <c r="H30" s="15" t="s">
        <v>75</v>
      </c>
      <c r="I30" s="15" t="s">
        <v>76</v>
      </c>
      <c r="J30" s="15" t="s">
        <v>77</v>
      </c>
      <c r="K30" s="15" t="s">
        <v>20</v>
      </c>
      <c r="L30" s="15" t="s">
        <v>21</v>
      </c>
      <c r="M30" s="17">
        <v>364</v>
      </c>
      <c r="N30" s="3">
        <f t="shared" si="0"/>
        <v>11.97</v>
      </c>
      <c r="O30" s="17" t="s">
        <v>14</v>
      </c>
      <c r="P30" s="17" t="s">
        <v>201</v>
      </c>
      <c r="Q30" s="35" t="s">
        <v>526</v>
      </c>
      <c r="R30" s="20"/>
      <c r="S30" s="3">
        <v>255</v>
      </c>
      <c r="T30" s="3">
        <f t="shared" si="1"/>
        <v>8.38</v>
      </c>
      <c r="U30" s="27" t="str">
        <f t="shared" si="2"/>
        <v>否</v>
      </c>
      <c r="V30" s="32" t="s">
        <v>535</v>
      </c>
      <c r="W30" s="32" t="s">
        <v>535</v>
      </c>
      <c r="X30" s="37">
        <v>44926</v>
      </c>
      <c r="Y30" s="21" t="s">
        <v>537</v>
      </c>
      <c r="Z30" s="32" t="s">
        <v>540</v>
      </c>
      <c r="AA30" s="32" t="s">
        <v>540</v>
      </c>
    </row>
    <row r="31" spans="1:27" ht="23.25" customHeight="1">
      <c r="A31" s="15" t="s">
        <v>575</v>
      </c>
      <c r="B31" s="16" t="s">
        <v>78</v>
      </c>
      <c r="C31" s="15" t="s">
        <v>12</v>
      </c>
      <c r="D31" s="15" t="s">
        <v>13</v>
      </c>
      <c r="E31" s="15" t="s">
        <v>56</v>
      </c>
      <c r="F31" s="15" t="s">
        <v>15</v>
      </c>
      <c r="G31" s="15" t="s">
        <v>16</v>
      </c>
      <c r="H31" s="15" t="s">
        <v>79</v>
      </c>
      <c r="I31" s="15" t="s">
        <v>80</v>
      </c>
      <c r="J31" s="15" t="s">
        <v>77</v>
      </c>
      <c r="K31" s="15" t="s">
        <v>20</v>
      </c>
      <c r="L31" s="15" t="s">
        <v>21</v>
      </c>
      <c r="M31" s="17">
        <v>364</v>
      </c>
      <c r="N31" s="3">
        <f t="shared" si="0"/>
        <v>11.97</v>
      </c>
      <c r="O31" s="17" t="s">
        <v>14</v>
      </c>
      <c r="P31" s="17" t="s">
        <v>201</v>
      </c>
      <c r="Q31" s="35" t="s">
        <v>526</v>
      </c>
      <c r="R31" s="20"/>
      <c r="S31" s="3">
        <v>351</v>
      </c>
      <c r="T31" s="3">
        <f t="shared" si="1"/>
        <v>11.54</v>
      </c>
      <c r="U31" s="27" t="str">
        <f t="shared" si="2"/>
        <v>否</v>
      </c>
      <c r="V31" s="32" t="s">
        <v>535</v>
      </c>
      <c r="W31" s="32" t="s">
        <v>535</v>
      </c>
      <c r="X31" s="5"/>
      <c r="Y31" s="20"/>
      <c r="Z31" s="32" t="s">
        <v>540</v>
      </c>
      <c r="AA31" s="32" t="s">
        <v>540</v>
      </c>
    </row>
    <row r="32" spans="1:27" ht="23.25" customHeight="1">
      <c r="A32" s="15" t="s">
        <v>576</v>
      </c>
      <c r="B32" s="16" t="s">
        <v>81</v>
      </c>
      <c r="C32" s="15" t="s">
        <v>12</v>
      </c>
      <c r="D32" s="15" t="s">
        <v>13</v>
      </c>
      <c r="E32" s="15" t="s">
        <v>56</v>
      </c>
      <c r="F32" s="15" t="s">
        <v>15</v>
      </c>
      <c r="G32" s="15" t="s">
        <v>16</v>
      </c>
      <c r="H32" s="15" t="s">
        <v>82</v>
      </c>
      <c r="I32" s="15" t="s">
        <v>83</v>
      </c>
      <c r="J32" s="15" t="s">
        <v>19</v>
      </c>
      <c r="K32" s="15" t="s">
        <v>20</v>
      </c>
      <c r="L32" s="15" t="s">
        <v>21</v>
      </c>
      <c r="M32" s="17">
        <v>352</v>
      </c>
      <c r="N32" s="3">
        <f t="shared" si="0"/>
        <v>11.57</v>
      </c>
      <c r="O32" s="17" t="s">
        <v>14</v>
      </c>
      <c r="P32" s="17" t="s">
        <v>201</v>
      </c>
      <c r="Q32" s="35" t="s">
        <v>526</v>
      </c>
      <c r="R32" s="20"/>
      <c r="S32" s="3">
        <v>351</v>
      </c>
      <c r="T32" s="3">
        <f t="shared" si="1"/>
        <v>11.54</v>
      </c>
      <c r="U32" s="27" t="str">
        <f t="shared" si="2"/>
        <v>否</v>
      </c>
      <c r="V32" s="32" t="s">
        <v>535</v>
      </c>
      <c r="W32" s="32" t="s">
        <v>535</v>
      </c>
      <c r="X32" s="5"/>
      <c r="Y32" s="20"/>
      <c r="Z32" s="32" t="s">
        <v>540</v>
      </c>
      <c r="AA32" s="32" t="s">
        <v>540</v>
      </c>
    </row>
    <row r="33" spans="1:27" ht="23.25" customHeight="1">
      <c r="A33" s="15" t="s">
        <v>577</v>
      </c>
      <c r="B33" s="16" t="s">
        <v>527</v>
      </c>
      <c r="C33" s="15" t="s">
        <v>12</v>
      </c>
      <c r="D33" s="15" t="s">
        <v>13</v>
      </c>
      <c r="E33" s="15" t="s">
        <v>56</v>
      </c>
      <c r="F33" s="15" t="s">
        <v>15</v>
      </c>
      <c r="G33" s="15" t="s">
        <v>16</v>
      </c>
      <c r="H33" s="15" t="s">
        <v>126</v>
      </c>
      <c r="I33" s="15" t="s">
        <v>127</v>
      </c>
      <c r="J33" s="15" t="s">
        <v>19</v>
      </c>
      <c r="K33" s="15" t="s">
        <v>20</v>
      </c>
      <c r="L33" s="15" t="s">
        <v>128</v>
      </c>
      <c r="M33" s="17">
        <v>363</v>
      </c>
      <c r="N33" s="3">
        <f t="shared" si="0"/>
        <v>11.93</v>
      </c>
      <c r="O33" s="17" t="s">
        <v>14</v>
      </c>
      <c r="P33" s="17" t="s">
        <v>201</v>
      </c>
      <c r="Q33" s="35" t="s">
        <v>526</v>
      </c>
      <c r="R33" s="20"/>
      <c r="S33" s="3">
        <v>335</v>
      </c>
      <c r="T33" s="3">
        <f t="shared" si="1"/>
        <v>11.01</v>
      </c>
      <c r="U33" s="27" t="str">
        <f t="shared" si="2"/>
        <v>否</v>
      </c>
      <c r="V33" s="32" t="s">
        <v>535</v>
      </c>
      <c r="W33" s="32" t="s">
        <v>535</v>
      </c>
      <c r="X33" s="5"/>
      <c r="Y33" s="20"/>
      <c r="Z33" s="32" t="s">
        <v>540</v>
      </c>
      <c r="AA33" s="32" t="s">
        <v>540</v>
      </c>
    </row>
    <row r="34" spans="1:27" ht="23.25" customHeight="1">
      <c r="A34" s="15" t="s">
        <v>578</v>
      </c>
      <c r="B34" s="16" t="s">
        <v>528</v>
      </c>
      <c r="C34" s="15" t="s">
        <v>12</v>
      </c>
      <c r="D34" s="15" t="s">
        <v>13</v>
      </c>
      <c r="E34" s="15" t="s">
        <v>56</v>
      </c>
      <c r="F34" s="15" t="s">
        <v>15</v>
      </c>
      <c r="G34" s="15" t="s">
        <v>16</v>
      </c>
      <c r="H34" s="15" t="s">
        <v>84</v>
      </c>
      <c r="I34" s="15" t="s">
        <v>85</v>
      </c>
      <c r="J34" s="15" t="s">
        <v>19</v>
      </c>
      <c r="K34" s="15" t="s">
        <v>20</v>
      </c>
      <c r="L34" s="15" t="s">
        <v>21</v>
      </c>
      <c r="M34" s="17">
        <v>363</v>
      </c>
      <c r="N34" s="3">
        <f t="shared" si="0"/>
        <v>11.93</v>
      </c>
      <c r="O34" s="17" t="s">
        <v>14</v>
      </c>
      <c r="P34" s="17" t="s">
        <v>201</v>
      </c>
      <c r="Q34" s="35" t="s">
        <v>526</v>
      </c>
      <c r="R34" s="20"/>
      <c r="S34" s="3">
        <v>352</v>
      </c>
      <c r="T34" s="3">
        <f t="shared" si="1"/>
        <v>11.57</v>
      </c>
      <c r="U34" s="27" t="str">
        <f t="shared" si="2"/>
        <v>否</v>
      </c>
      <c r="V34" s="32" t="s">
        <v>535</v>
      </c>
      <c r="W34" s="32" t="s">
        <v>535</v>
      </c>
      <c r="X34" s="37">
        <v>44926</v>
      </c>
      <c r="Y34" s="21" t="s">
        <v>537</v>
      </c>
      <c r="Z34" s="32" t="s">
        <v>540</v>
      </c>
      <c r="AA34" s="32" t="s">
        <v>540</v>
      </c>
    </row>
    <row r="35" spans="1:27" ht="23.25" customHeight="1">
      <c r="A35" s="15" t="s">
        <v>579</v>
      </c>
      <c r="B35" s="16" t="s">
        <v>86</v>
      </c>
      <c r="C35" s="15" t="s">
        <v>12</v>
      </c>
      <c r="D35" s="15" t="s">
        <v>13</v>
      </c>
      <c r="E35" s="15" t="s">
        <v>56</v>
      </c>
      <c r="F35" s="15" t="s">
        <v>15</v>
      </c>
      <c r="G35" s="15" t="s">
        <v>16</v>
      </c>
      <c r="H35" s="15" t="s">
        <v>87</v>
      </c>
      <c r="I35" s="15" t="s">
        <v>88</v>
      </c>
      <c r="J35" s="15" t="s">
        <v>19</v>
      </c>
      <c r="K35" s="15" t="s">
        <v>20</v>
      </c>
      <c r="L35" s="15" t="s">
        <v>21</v>
      </c>
      <c r="M35" s="17">
        <v>363</v>
      </c>
      <c r="N35" s="3">
        <f t="shared" si="0"/>
        <v>11.93</v>
      </c>
      <c r="O35" s="17" t="s">
        <v>14</v>
      </c>
      <c r="P35" s="17" t="s">
        <v>201</v>
      </c>
      <c r="Q35" s="35" t="s">
        <v>526</v>
      </c>
      <c r="R35" s="20"/>
      <c r="S35" s="3">
        <v>350</v>
      </c>
      <c r="T35" s="3">
        <f t="shared" si="1"/>
        <v>11.51</v>
      </c>
      <c r="U35" s="27" t="str">
        <f t="shared" si="2"/>
        <v>否</v>
      </c>
      <c r="V35" s="32" t="s">
        <v>535</v>
      </c>
      <c r="W35" s="32" t="s">
        <v>535</v>
      </c>
      <c r="X35" s="37">
        <v>44926</v>
      </c>
      <c r="Y35" s="21" t="s">
        <v>537</v>
      </c>
      <c r="Z35" s="32" t="s">
        <v>540</v>
      </c>
      <c r="AA35" s="32" t="s">
        <v>540</v>
      </c>
    </row>
    <row r="36" spans="1:27" ht="23.25" customHeight="1">
      <c r="A36" s="15" t="s">
        <v>580</v>
      </c>
      <c r="B36" s="16" t="s">
        <v>89</v>
      </c>
      <c r="C36" s="15" t="s">
        <v>12</v>
      </c>
      <c r="D36" s="15" t="s">
        <v>13</v>
      </c>
      <c r="E36" s="15" t="s">
        <v>56</v>
      </c>
      <c r="F36" s="15" t="s">
        <v>15</v>
      </c>
      <c r="G36" s="15" t="s">
        <v>16</v>
      </c>
      <c r="H36" s="15" t="s">
        <v>90</v>
      </c>
      <c r="I36" s="15" t="s">
        <v>91</v>
      </c>
      <c r="J36" s="15" t="s">
        <v>19</v>
      </c>
      <c r="K36" s="15" t="s">
        <v>20</v>
      </c>
      <c r="L36" s="15" t="s">
        <v>21</v>
      </c>
      <c r="M36" s="17">
        <v>363</v>
      </c>
      <c r="N36" s="3">
        <f t="shared" si="0"/>
        <v>11.93</v>
      </c>
      <c r="O36" s="17" t="s">
        <v>14</v>
      </c>
      <c r="P36" s="17" t="s">
        <v>201</v>
      </c>
      <c r="Q36" s="35" t="s">
        <v>526</v>
      </c>
      <c r="R36" s="20"/>
      <c r="S36" s="3">
        <v>345</v>
      </c>
      <c r="T36" s="3">
        <f t="shared" si="1"/>
        <v>11.34</v>
      </c>
      <c r="U36" s="27" t="str">
        <f t="shared" si="2"/>
        <v>否</v>
      </c>
      <c r="V36" s="32" t="s">
        <v>535</v>
      </c>
      <c r="W36" s="32" t="s">
        <v>535</v>
      </c>
      <c r="X36" s="5"/>
      <c r="Y36" s="20"/>
      <c r="Z36" s="32" t="s">
        <v>540</v>
      </c>
      <c r="AA36" s="32" t="s">
        <v>540</v>
      </c>
    </row>
    <row r="37" spans="1:27" ht="23.25" customHeight="1">
      <c r="A37" s="15" t="s">
        <v>581</v>
      </c>
      <c r="B37" s="16" t="s">
        <v>92</v>
      </c>
      <c r="C37" s="15" t="s">
        <v>12</v>
      </c>
      <c r="D37" s="15" t="s">
        <v>13</v>
      </c>
      <c r="E37" s="15" t="s">
        <v>56</v>
      </c>
      <c r="F37" s="15" t="s">
        <v>15</v>
      </c>
      <c r="G37" s="15" t="s">
        <v>16</v>
      </c>
      <c r="H37" s="15" t="s">
        <v>93</v>
      </c>
      <c r="I37" s="15" t="s">
        <v>94</v>
      </c>
      <c r="J37" s="15" t="s">
        <v>19</v>
      </c>
      <c r="K37" s="15" t="s">
        <v>20</v>
      </c>
      <c r="L37" s="15" t="s">
        <v>21</v>
      </c>
      <c r="M37" s="17">
        <v>363</v>
      </c>
      <c r="N37" s="3">
        <f t="shared" si="0"/>
        <v>11.93</v>
      </c>
      <c r="O37" s="17" t="s">
        <v>14</v>
      </c>
      <c r="P37" s="17" t="s">
        <v>201</v>
      </c>
      <c r="Q37" s="35" t="s">
        <v>526</v>
      </c>
      <c r="R37" s="20"/>
      <c r="S37" s="3">
        <v>352</v>
      </c>
      <c r="T37" s="3">
        <f t="shared" si="1"/>
        <v>11.57</v>
      </c>
      <c r="U37" s="27" t="str">
        <f t="shared" si="2"/>
        <v>否</v>
      </c>
      <c r="V37" s="32" t="s">
        <v>535</v>
      </c>
      <c r="W37" s="32" t="s">
        <v>535</v>
      </c>
      <c r="X37" s="5"/>
      <c r="Y37" s="20"/>
      <c r="Z37" s="32" t="s">
        <v>540</v>
      </c>
      <c r="AA37" s="32" t="s">
        <v>540</v>
      </c>
    </row>
    <row r="38" spans="1:27" ht="23.25" customHeight="1">
      <c r="A38" s="15" t="s">
        <v>582</v>
      </c>
      <c r="B38" s="16" t="s">
        <v>95</v>
      </c>
      <c r="C38" s="15" t="s">
        <v>12</v>
      </c>
      <c r="D38" s="15" t="s">
        <v>13</v>
      </c>
      <c r="E38" s="15" t="s">
        <v>56</v>
      </c>
      <c r="F38" s="15" t="s">
        <v>15</v>
      </c>
      <c r="G38" s="15" t="s">
        <v>16</v>
      </c>
      <c r="H38" s="15" t="s">
        <v>96</v>
      </c>
      <c r="I38" s="15" t="s">
        <v>97</v>
      </c>
      <c r="J38" s="15" t="s">
        <v>19</v>
      </c>
      <c r="K38" s="15" t="s">
        <v>20</v>
      </c>
      <c r="L38" s="15" t="s">
        <v>21</v>
      </c>
      <c r="M38" s="17">
        <v>363</v>
      </c>
      <c r="N38" s="3">
        <f t="shared" si="0"/>
        <v>11.93</v>
      </c>
      <c r="O38" s="17" t="s">
        <v>14</v>
      </c>
      <c r="P38" s="17" t="s">
        <v>201</v>
      </c>
      <c r="Q38" s="35" t="s">
        <v>526</v>
      </c>
      <c r="R38" s="20"/>
      <c r="S38" s="3">
        <v>347</v>
      </c>
      <c r="T38" s="3">
        <f t="shared" si="1"/>
        <v>11.41</v>
      </c>
      <c r="U38" s="27" t="str">
        <f t="shared" si="2"/>
        <v>否</v>
      </c>
      <c r="V38" s="32" t="s">
        <v>535</v>
      </c>
      <c r="W38" s="32" t="s">
        <v>535</v>
      </c>
      <c r="X38" s="5"/>
      <c r="Y38" s="20"/>
      <c r="Z38" s="32" t="s">
        <v>540</v>
      </c>
      <c r="AA38" s="32" t="s">
        <v>540</v>
      </c>
    </row>
    <row r="39" spans="1:27" ht="23.25" customHeight="1">
      <c r="A39" s="15" t="s">
        <v>583</v>
      </c>
      <c r="B39" s="16" t="s">
        <v>98</v>
      </c>
      <c r="C39" s="15" t="s">
        <v>12</v>
      </c>
      <c r="D39" s="15" t="s">
        <v>13</v>
      </c>
      <c r="E39" s="15" t="s">
        <v>56</v>
      </c>
      <c r="F39" s="15" t="s">
        <v>15</v>
      </c>
      <c r="G39" s="15" t="s">
        <v>16</v>
      </c>
      <c r="H39" s="15" t="s">
        <v>99</v>
      </c>
      <c r="I39" s="15" t="s">
        <v>100</v>
      </c>
      <c r="J39" s="15" t="s">
        <v>19</v>
      </c>
      <c r="K39" s="15" t="s">
        <v>20</v>
      </c>
      <c r="L39" s="15" t="s">
        <v>21</v>
      </c>
      <c r="M39" s="17">
        <v>346</v>
      </c>
      <c r="N39" s="3">
        <f t="shared" si="0"/>
        <v>11.38</v>
      </c>
      <c r="O39" s="17" t="s">
        <v>14</v>
      </c>
      <c r="P39" s="17" t="s">
        <v>201</v>
      </c>
      <c r="Q39" s="35" t="s">
        <v>526</v>
      </c>
      <c r="R39" s="20"/>
      <c r="S39" s="3">
        <v>352</v>
      </c>
      <c r="T39" s="3">
        <f t="shared" si="1"/>
        <v>11.57</v>
      </c>
      <c r="U39" s="27" t="str">
        <f t="shared" si="2"/>
        <v>否</v>
      </c>
      <c r="V39" s="32" t="s">
        <v>535</v>
      </c>
      <c r="W39" s="32" t="s">
        <v>535</v>
      </c>
      <c r="X39" s="37">
        <v>44926</v>
      </c>
      <c r="Y39" s="21" t="s">
        <v>537</v>
      </c>
      <c r="Z39" s="32" t="s">
        <v>540</v>
      </c>
      <c r="AA39" s="32" t="s">
        <v>540</v>
      </c>
    </row>
    <row r="40" spans="1:27" ht="23.25" customHeight="1">
      <c r="A40" s="15" t="s">
        <v>584</v>
      </c>
      <c r="B40" s="16" t="s">
        <v>101</v>
      </c>
      <c r="C40" s="15" t="s">
        <v>12</v>
      </c>
      <c r="D40" s="15" t="s">
        <v>13</v>
      </c>
      <c r="E40" s="15" t="s">
        <v>56</v>
      </c>
      <c r="F40" s="15" t="s">
        <v>15</v>
      </c>
      <c r="G40" s="15" t="s">
        <v>16</v>
      </c>
      <c r="H40" s="15" t="s">
        <v>102</v>
      </c>
      <c r="I40" s="15" t="s">
        <v>103</v>
      </c>
      <c r="J40" s="15" t="s">
        <v>19</v>
      </c>
      <c r="K40" s="15" t="s">
        <v>20</v>
      </c>
      <c r="L40" s="15" t="s">
        <v>21</v>
      </c>
      <c r="M40" s="17">
        <v>363</v>
      </c>
      <c r="N40" s="3">
        <f t="shared" si="0"/>
        <v>11.93</v>
      </c>
      <c r="O40" s="17" t="s">
        <v>14</v>
      </c>
      <c r="P40" s="17" t="s">
        <v>201</v>
      </c>
      <c r="Q40" s="35" t="s">
        <v>526</v>
      </c>
      <c r="R40" s="20"/>
      <c r="S40" s="3">
        <v>330</v>
      </c>
      <c r="T40" s="3">
        <f t="shared" si="1"/>
        <v>10.85</v>
      </c>
      <c r="U40" s="27" t="str">
        <f t="shared" si="2"/>
        <v>否</v>
      </c>
      <c r="V40" s="32" t="s">
        <v>535</v>
      </c>
      <c r="W40" s="32" t="s">
        <v>535</v>
      </c>
      <c r="X40" s="5"/>
      <c r="Y40" s="20"/>
      <c r="Z40" s="32" t="s">
        <v>540</v>
      </c>
      <c r="AA40" s="32" t="s">
        <v>540</v>
      </c>
    </row>
    <row r="41" spans="1:27" ht="23.25" customHeight="1">
      <c r="A41" s="15" t="s">
        <v>585</v>
      </c>
      <c r="B41" s="16" t="s">
        <v>104</v>
      </c>
      <c r="C41" s="15" t="s">
        <v>12</v>
      </c>
      <c r="D41" s="15" t="s">
        <v>13</v>
      </c>
      <c r="E41" s="15" t="s">
        <v>56</v>
      </c>
      <c r="F41" s="15" t="s">
        <v>15</v>
      </c>
      <c r="G41" s="15" t="s">
        <v>16</v>
      </c>
      <c r="H41" s="15" t="s">
        <v>105</v>
      </c>
      <c r="I41" s="15" t="s">
        <v>106</v>
      </c>
      <c r="J41" s="15" t="s">
        <v>19</v>
      </c>
      <c r="K41" s="15" t="s">
        <v>20</v>
      </c>
      <c r="L41" s="15" t="s">
        <v>21</v>
      </c>
      <c r="M41" s="17">
        <v>351</v>
      </c>
      <c r="N41" s="3">
        <f t="shared" si="0"/>
        <v>11.54</v>
      </c>
      <c r="O41" s="17" t="s">
        <v>14</v>
      </c>
      <c r="P41" s="17" t="s">
        <v>201</v>
      </c>
      <c r="Q41" s="35" t="s">
        <v>526</v>
      </c>
      <c r="R41" s="20"/>
      <c r="S41" s="3">
        <v>350</v>
      </c>
      <c r="T41" s="3">
        <f t="shared" si="1"/>
        <v>11.51</v>
      </c>
      <c r="U41" s="27" t="str">
        <f t="shared" si="2"/>
        <v>否</v>
      </c>
      <c r="V41" s="32" t="s">
        <v>535</v>
      </c>
      <c r="W41" s="32" t="s">
        <v>535</v>
      </c>
      <c r="X41" s="37">
        <v>44926</v>
      </c>
      <c r="Y41" s="21" t="s">
        <v>537</v>
      </c>
      <c r="Z41" s="32" t="s">
        <v>540</v>
      </c>
      <c r="AA41" s="32" t="s">
        <v>540</v>
      </c>
    </row>
    <row r="42" spans="1:27" ht="23.25" customHeight="1">
      <c r="A42" s="15" t="s">
        <v>586</v>
      </c>
      <c r="B42" s="16" t="s">
        <v>107</v>
      </c>
      <c r="C42" s="15" t="s">
        <v>12</v>
      </c>
      <c r="D42" s="15" t="s">
        <v>13</v>
      </c>
      <c r="E42" s="15" t="s">
        <v>56</v>
      </c>
      <c r="F42" s="15" t="s">
        <v>15</v>
      </c>
      <c r="G42" s="15" t="s">
        <v>16</v>
      </c>
      <c r="H42" s="15" t="s">
        <v>108</v>
      </c>
      <c r="I42" s="15" t="s">
        <v>109</v>
      </c>
      <c r="J42" s="15" t="s">
        <v>19</v>
      </c>
      <c r="K42" s="15" t="s">
        <v>20</v>
      </c>
      <c r="L42" s="15" t="s">
        <v>21</v>
      </c>
      <c r="M42" s="17">
        <v>363</v>
      </c>
      <c r="N42" s="3">
        <f t="shared" si="0"/>
        <v>11.93</v>
      </c>
      <c r="O42" s="17" t="s">
        <v>14</v>
      </c>
      <c r="P42" s="17" t="s">
        <v>201</v>
      </c>
      <c r="Q42" s="35" t="s">
        <v>526</v>
      </c>
      <c r="R42" s="20"/>
      <c r="S42" s="3">
        <v>350</v>
      </c>
      <c r="T42" s="3">
        <f t="shared" si="1"/>
        <v>11.51</v>
      </c>
      <c r="U42" s="27" t="str">
        <f t="shared" si="2"/>
        <v>否</v>
      </c>
      <c r="V42" s="32" t="s">
        <v>535</v>
      </c>
      <c r="W42" s="32" t="s">
        <v>535</v>
      </c>
      <c r="X42" s="37">
        <v>44926</v>
      </c>
      <c r="Y42" s="21" t="s">
        <v>537</v>
      </c>
      <c r="Z42" s="32" t="s">
        <v>540</v>
      </c>
      <c r="AA42" s="32" t="s">
        <v>540</v>
      </c>
    </row>
    <row r="43" spans="1:27" ht="23.25" customHeight="1">
      <c r="A43" s="15" t="s">
        <v>587</v>
      </c>
      <c r="B43" s="16" t="s">
        <v>110</v>
      </c>
      <c r="C43" s="15" t="s">
        <v>12</v>
      </c>
      <c r="D43" s="15" t="s">
        <v>13</v>
      </c>
      <c r="E43" s="15" t="s">
        <v>56</v>
      </c>
      <c r="F43" s="15" t="s">
        <v>15</v>
      </c>
      <c r="G43" s="15" t="s">
        <v>16</v>
      </c>
      <c r="H43" s="15" t="s">
        <v>111</v>
      </c>
      <c r="I43" s="15" t="s">
        <v>112</v>
      </c>
      <c r="J43" s="15" t="s">
        <v>19</v>
      </c>
      <c r="K43" s="15" t="s">
        <v>20</v>
      </c>
      <c r="L43" s="15" t="s">
        <v>21</v>
      </c>
      <c r="M43" s="17">
        <v>363</v>
      </c>
      <c r="N43" s="3">
        <f t="shared" si="0"/>
        <v>11.93</v>
      </c>
      <c r="O43" s="17" t="s">
        <v>14</v>
      </c>
      <c r="P43" s="17" t="s">
        <v>201</v>
      </c>
      <c r="Q43" s="35" t="s">
        <v>526</v>
      </c>
      <c r="R43" s="20"/>
      <c r="S43" s="3">
        <v>352</v>
      </c>
      <c r="T43" s="3">
        <f t="shared" si="1"/>
        <v>11.57</v>
      </c>
      <c r="U43" s="27" t="str">
        <f t="shared" si="2"/>
        <v>否</v>
      </c>
      <c r="V43" s="32" t="s">
        <v>535</v>
      </c>
      <c r="W43" s="32" t="s">
        <v>535</v>
      </c>
      <c r="X43" s="5"/>
      <c r="Y43" s="20"/>
      <c r="Z43" s="32" t="s">
        <v>540</v>
      </c>
      <c r="AA43" s="32" t="s">
        <v>540</v>
      </c>
    </row>
    <row r="44" spans="1:27" ht="23.25" customHeight="1">
      <c r="A44" s="15" t="s">
        <v>588</v>
      </c>
      <c r="B44" s="16" t="s">
        <v>55</v>
      </c>
      <c r="C44" s="15" t="s">
        <v>12</v>
      </c>
      <c r="D44" s="15" t="s">
        <v>13</v>
      </c>
      <c r="E44" s="15" t="s">
        <v>56</v>
      </c>
      <c r="F44" s="15" t="s">
        <v>15</v>
      </c>
      <c r="G44" s="15" t="s">
        <v>16</v>
      </c>
      <c r="H44" s="15" t="s">
        <v>57</v>
      </c>
      <c r="I44" s="15" t="s">
        <v>58</v>
      </c>
      <c r="J44" s="15" t="s">
        <v>19</v>
      </c>
      <c r="K44" s="15" t="s">
        <v>20</v>
      </c>
      <c r="L44" s="15" t="s">
        <v>21</v>
      </c>
      <c r="M44" s="17">
        <v>364</v>
      </c>
      <c r="N44" s="3">
        <f t="shared" si="0"/>
        <v>11.97</v>
      </c>
      <c r="O44" s="17" t="s">
        <v>14</v>
      </c>
      <c r="P44" s="17" t="s">
        <v>201</v>
      </c>
      <c r="Q44" s="35" t="s">
        <v>526</v>
      </c>
      <c r="R44" s="20"/>
      <c r="S44" s="3">
        <v>348</v>
      </c>
      <c r="T44" s="3">
        <f t="shared" si="1"/>
        <v>11.44</v>
      </c>
      <c r="U44" s="27" t="str">
        <f t="shared" si="2"/>
        <v>否</v>
      </c>
      <c r="V44" s="32" t="s">
        <v>535</v>
      </c>
      <c r="W44" s="32" t="s">
        <v>535</v>
      </c>
      <c r="X44" s="5"/>
      <c r="Y44" s="20"/>
      <c r="Z44" s="32" t="s">
        <v>540</v>
      </c>
      <c r="AA44" s="32" t="s">
        <v>540</v>
      </c>
    </row>
  </sheetData>
  <sheetProtection/>
  <autoFilter ref="A5:AA45">
    <sortState ref="A6:AA44">
      <sortCondition sortBy="value" ref="B6:B44"/>
    </sortState>
  </autoFilter>
  <mergeCells count="26">
    <mergeCell ref="A1:AA1"/>
    <mergeCell ref="V4:W4"/>
    <mergeCell ref="Z4:Z5"/>
    <mergeCell ref="AA4:AA5"/>
    <mergeCell ref="X4:Y4"/>
    <mergeCell ref="E4:E5"/>
    <mergeCell ref="F4:F5"/>
    <mergeCell ref="G4:G5"/>
    <mergeCell ref="H4:H5"/>
    <mergeCell ref="A3:L3"/>
    <mergeCell ref="Q3:AA3"/>
    <mergeCell ref="Q4:R4"/>
    <mergeCell ref="M3:P3"/>
    <mergeCell ref="M4:M5"/>
    <mergeCell ref="N4:N5"/>
    <mergeCell ref="O4:O5"/>
    <mergeCell ref="P4:P5"/>
    <mergeCell ref="A4:A5"/>
    <mergeCell ref="S4:U4"/>
    <mergeCell ref="L4:L5"/>
    <mergeCell ref="B4:B5"/>
    <mergeCell ref="C4:C5"/>
    <mergeCell ref="D4:D5"/>
    <mergeCell ref="I4:I5"/>
    <mergeCell ref="J4:J5"/>
    <mergeCell ref="K4:K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6"/>
  <sheetViews>
    <sheetView zoomScalePageLayoutView="0" workbookViewId="0" topLeftCell="A1">
      <pane xSplit="3" ySplit="5" topLeftCell="D6" activePane="bottomRight" state="frozen"/>
      <selection pane="topLeft" activeCell="W5" sqref="W5"/>
      <selection pane="topRight" activeCell="W5" sqref="W5"/>
      <selection pane="bottomLeft" activeCell="W5" sqref="W5"/>
      <selection pane="bottomRight" activeCell="W5" sqref="W5"/>
    </sheetView>
  </sheetViews>
  <sheetFormatPr defaultColWidth="9.00390625" defaultRowHeight="12.75"/>
  <cols>
    <col min="1" max="1" width="6.7109375" style="4" customWidth="1"/>
    <col min="2" max="2" width="10.28125" style="4" customWidth="1"/>
    <col min="3" max="5" width="10.00390625" style="4" customWidth="1"/>
    <col min="6" max="6" width="12.28125" style="4" customWidth="1"/>
    <col min="7" max="7" width="10.00390625" style="4" customWidth="1"/>
    <col min="8" max="8" width="5.57421875" style="4" bestFit="1" customWidth="1"/>
    <col min="9" max="9" width="10.00390625" style="4" customWidth="1"/>
    <col min="10" max="10" width="20.7109375" style="4" customWidth="1"/>
    <col min="11" max="11" width="24.421875" style="4" customWidth="1"/>
    <col min="12" max="12" width="7.28125" style="4" bestFit="1" customWidth="1"/>
    <col min="13" max="15" width="9.140625" style="4" bestFit="1" customWidth="1"/>
    <col min="16" max="16" width="13.57421875" style="4" customWidth="1"/>
    <col min="17" max="17" width="15.7109375" style="4" customWidth="1"/>
    <col min="18" max="18" width="9.00390625" style="4" customWidth="1"/>
    <col min="19" max="20" width="14.7109375" style="4" customWidth="1"/>
    <col min="21" max="24" width="9.00390625" style="4" customWidth="1"/>
    <col min="25" max="25" width="11.140625" style="6" customWidth="1"/>
    <col min="26" max="26" width="9.00390625" style="6" customWidth="1"/>
    <col min="27" max="27" width="9.00390625" style="4" customWidth="1"/>
    <col min="28" max="28" width="11.28125" style="4" customWidth="1"/>
    <col min="29" max="16384" width="9.00390625" style="4" customWidth="1"/>
  </cols>
  <sheetData>
    <row r="1" spans="1:28" s="39" customFormat="1" ht="24.75" customHeight="1">
      <c r="A1" s="177" t="s">
        <v>187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s="40" customFormat="1" ht="18" customHeight="1">
      <c r="A2" s="41" t="s">
        <v>567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s="40" customFormat="1" ht="18" customHeight="1">
      <c r="A3" s="179" t="s">
        <v>181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1" t="s">
        <v>182</v>
      </c>
      <c r="O3" s="182"/>
      <c r="P3" s="182"/>
      <c r="Q3" s="182"/>
      <c r="R3" s="183" t="s">
        <v>591</v>
      </c>
      <c r="S3" s="183"/>
      <c r="T3" s="183"/>
      <c r="U3" s="183"/>
      <c r="V3" s="183"/>
      <c r="W3" s="183"/>
      <c r="X3" s="183"/>
      <c r="Y3" s="183"/>
      <c r="Z3" s="183"/>
      <c r="AA3" s="183"/>
      <c r="AB3" s="183"/>
    </row>
    <row r="4" spans="1:28" s="39" customFormat="1" ht="47.25" customHeight="1">
      <c r="A4" s="184" t="s">
        <v>544</v>
      </c>
      <c r="B4" s="184" t="s">
        <v>568</v>
      </c>
      <c r="C4" s="176" t="s">
        <v>0</v>
      </c>
      <c r="D4" s="176" t="s">
        <v>1</v>
      </c>
      <c r="E4" s="176" t="s">
        <v>2</v>
      </c>
      <c r="F4" s="176" t="s">
        <v>3</v>
      </c>
      <c r="G4" s="176" t="s">
        <v>4</v>
      </c>
      <c r="H4" s="176" t="s">
        <v>5</v>
      </c>
      <c r="I4" s="176" t="s">
        <v>6</v>
      </c>
      <c r="J4" s="176" t="s">
        <v>7</v>
      </c>
      <c r="K4" s="176" t="s">
        <v>8</v>
      </c>
      <c r="L4" s="176" t="s">
        <v>9</v>
      </c>
      <c r="M4" s="176" t="s">
        <v>10</v>
      </c>
      <c r="N4" s="185" t="s">
        <v>183</v>
      </c>
      <c r="O4" s="186" t="s">
        <v>184</v>
      </c>
      <c r="P4" s="187" t="s">
        <v>185</v>
      </c>
      <c r="Q4" s="187" t="s">
        <v>186</v>
      </c>
      <c r="R4" s="189" t="s">
        <v>592</v>
      </c>
      <c r="S4" s="189"/>
      <c r="T4" s="191" t="s">
        <v>593</v>
      </c>
      <c r="U4" s="191"/>
      <c r="V4" s="191"/>
      <c r="W4" s="190" t="s">
        <v>188</v>
      </c>
      <c r="X4" s="190"/>
      <c r="Y4" s="189" t="s">
        <v>594</v>
      </c>
      <c r="Z4" s="189"/>
      <c r="AA4" s="188" t="s">
        <v>595</v>
      </c>
      <c r="AB4" s="188" t="s">
        <v>596</v>
      </c>
    </row>
    <row r="5" spans="1:28" s="39" customFormat="1" ht="47.2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85"/>
      <c r="O5" s="186"/>
      <c r="P5" s="187"/>
      <c r="Q5" s="187"/>
      <c r="R5" s="44" t="s">
        <v>597</v>
      </c>
      <c r="S5" s="44" t="s">
        <v>598</v>
      </c>
      <c r="T5" s="45" t="s">
        <v>183</v>
      </c>
      <c r="U5" s="46" t="s">
        <v>543</v>
      </c>
      <c r="V5" s="47" t="s">
        <v>599</v>
      </c>
      <c r="W5" s="48" t="s">
        <v>541</v>
      </c>
      <c r="X5" s="49" t="s">
        <v>600</v>
      </c>
      <c r="Y5" s="50" t="s">
        <v>601</v>
      </c>
      <c r="Z5" s="44" t="s">
        <v>602</v>
      </c>
      <c r="AA5" s="188"/>
      <c r="AB5" s="188"/>
    </row>
    <row r="6" spans="1:28" ht="19.5" customHeight="1">
      <c r="A6" s="1" t="s">
        <v>545</v>
      </c>
      <c r="B6" s="1" t="s">
        <v>165</v>
      </c>
      <c r="C6" s="8" t="s">
        <v>166</v>
      </c>
      <c r="D6" s="1" t="s">
        <v>12</v>
      </c>
      <c r="E6" s="1" t="s">
        <v>131</v>
      </c>
      <c r="F6" s="1" t="s">
        <v>534</v>
      </c>
      <c r="G6" s="1" t="s">
        <v>15</v>
      </c>
      <c r="H6" s="1">
        <v>4665</v>
      </c>
      <c r="I6" s="1" t="s">
        <v>167</v>
      </c>
      <c r="J6" s="1" t="s">
        <v>168</v>
      </c>
      <c r="K6" s="1" t="s">
        <v>136</v>
      </c>
      <c r="L6" s="1">
        <v>5</v>
      </c>
      <c r="M6" s="1" t="s">
        <v>115</v>
      </c>
      <c r="N6" s="3">
        <v>343</v>
      </c>
      <c r="O6" s="3">
        <f>ROUND(N6/365*12,2)</f>
        <v>11.28</v>
      </c>
      <c r="P6" s="3" t="s">
        <v>193</v>
      </c>
      <c r="Q6" s="3" t="s">
        <v>194</v>
      </c>
      <c r="R6" s="11" t="s">
        <v>526</v>
      </c>
      <c r="S6" s="12"/>
      <c r="T6" s="3">
        <v>356</v>
      </c>
      <c r="U6" s="3">
        <f>ROUND(T6/365*12,2)</f>
        <v>11.7</v>
      </c>
      <c r="V6" s="27" t="str">
        <f>IF(O6=U6,"是","否")</f>
        <v>否</v>
      </c>
      <c r="W6" s="30" t="s">
        <v>566</v>
      </c>
      <c r="X6" s="30" t="s">
        <v>566</v>
      </c>
      <c r="Y6" s="9">
        <v>44931</v>
      </c>
      <c r="Z6" s="14" t="s">
        <v>526</v>
      </c>
      <c r="AA6" s="26" t="s">
        <v>540</v>
      </c>
      <c r="AB6" s="26" t="s">
        <v>540</v>
      </c>
    </row>
    <row r="7" spans="1:28" ht="24.75" customHeight="1">
      <c r="A7" s="1" t="s">
        <v>546</v>
      </c>
      <c r="B7" s="1" t="s">
        <v>148</v>
      </c>
      <c r="C7" s="8" t="s">
        <v>149</v>
      </c>
      <c r="D7" s="1" t="s">
        <v>12</v>
      </c>
      <c r="E7" s="1" t="s">
        <v>131</v>
      </c>
      <c r="F7" s="1" t="s">
        <v>144</v>
      </c>
      <c r="G7" s="1" t="s">
        <v>15</v>
      </c>
      <c r="H7" s="1" t="s">
        <v>133</v>
      </c>
      <c r="I7" s="1" t="s">
        <v>150</v>
      </c>
      <c r="J7" s="1" t="s">
        <v>151</v>
      </c>
      <c r="K7" s="1" t="s">
        <v>136</v>
      </c>
      <c r="L7" s="1" t="s">
        <v>20</v>
      </c>
      <c r="M7" s="1" t="s">
        <v>21</v>
      </c>
      <c r="N7" s="3">
        <v>343</v>
      </c>
      <c r="O7" s="3">
        <f aca="true" t="shared" si="0" ref="O7:O14">ROUND(N7/365*12,2)</f>
        <v>11.28</v>
      </c>
      <c r="P7" s="3" t="s">
        <v>144</v>
      </c>
      <c r="Q7" s="3" t="s">
        <v>192</v>
      </c>
      <c r="R7" s="11" t="s">
        <v>526</v>
      </c>
      <c r="S7" s="12"/>
      <c r="T7" s="3">
        <v>321</v>
      </c>
      <c r="U7" s="3">
        <f aca="true" t="shared" si="1" ref="U7:U14">ROUND(T7/365*12,2)</f>
        <v>10.55</v>
      </c>
      <c r="V7" s="27" t="str">
        <f aca="true" t="shared" si="2" ref="V7:V14">IF(O7=U7,"是","否")</f>
        <v>否</v>
      </c>
      <c r="W7" s="30" t="s">
        <v>566</v>
      </c>
      <c r="X7" s="30" t="s">
        <v>566</v>
      </c>
      <c r="Y7" s="9">
        <v>44931</v>
      </c>
      <c r="Z7" s="14" t="s">
        <v>526</v>
      </c>
      <c r="AA7" s="26" t="s">
        <v>540</v>
      </c>
      <c r="AB7" s="26" t="s">
        <v>540</v>
      </c>
    </row>
    <row r="8" spans="1:28" ht="24.75" customHeight="1">
      <c r="A8" s="1" t="s">
        <v>547</v>
      </c>
      <c r="B8" s="1" t="s">
        <v>162</v>
      </c>
      <c r="C8" s="8" t="s">
        <v>569</v>
      </c>
      <c r="D8" s="1" t="s">
        <v>12</v>
      </c>
      <c r="E8" s="1" t="s">
        <v>131</v>
      </c>
      <c r="F8" s="1" t="s">
        <v>163</v>
      </c>
      <c r="G8" s="1" t="s">
        <v>15</v>
      </c>
      <c r="H8" s="1" t="s">
        <v>133</v>
      </c>
      <c r="I8" s="1" t="s">
        <v>533</v>
      </c>
      <c r="J8" s="1" t="s">
        <v>164</v>
      </c>
      <c r="K8" s="1" t="s">
        <v>660</v>
      </c>
      <c r="L8" s="1" t="s">
        <v>20</v>
      </c>
      <c r="M8" s="1" t="s">
        <v>21</v>
      </c>
      <c r="N8" s="3">
        <v>318</v>
      </c>
      <c r="O8" s="3">
        <f t="shared" si="0"/>
        <v>10.45</v>
      </c>
      <c r="P8" s="3" t="s">
        <v>163</v>
      </c>
      <c r="Q8" s="3" t="s">
        <v>200</v>
      </c>
      <c r="R8" s="11" t="s">
        <v>526</v>
      </c>
      <c r="S8" s="12"/>
      <c r="T8" s="3">
        <v>301</v>
      </c>
      <c r="U8" s="3">
        <f t="shared" si="1"/>
        <v>9.9</v>
      </c>
      <c r="V8" s="27" t="str">
        <f t="shared" si="2"/>
        <v>否</v>
      </c>
      <c r="W8" s="30" t="s">
        <v>566</v>
      </c>
      <c r="X8" s="30" t="s">
        <v>566</v>
      </c>
      <c r="Y8" s="9">
        <v>44931</v>
      </c>
      <c r="Z8" s="14" t="s">
        <v>526</v>
      </c>
      <c r="AA8" s="26" t="s">
        <v>540</v>
      </c>
      <c r="AB8" s="26" t="s">
        <v>540</v>
      </c>
    </row>
    <row r="9" spans="1:28" ht="24.75" customHeight="1">
      <c r="A9" s="1" t="s">
        <v>548</v>
      </c>
      <c r="B9" s="1" t="s">
        <v>157</v>
      </c>
      <c r="C9" s="8" t="s">
        <v>158</v>
      </c>
      <c r="D9" s="1" t="s">
        <v>12</v>
      </c>
      <c r="E9" s="1" t="s">
        <v>131</v>
      </c>
      <c r="F9" s="10" t="s">
        <v>159</v>
      </c>
      <c r="G9" s="1" t="s">
        <v>15</v>
      </c>
      <c r="H9" s="1" t="s">
        <v>133</v>
      </c>
      <c r="I9" s="1" t="s">
        <v>160</v>
      </c>
      <c r="J9" s="1" t="s">
        <v>161</v>
      </c>
      <c r="K9" s="1" t="s">
        <v>661</v>
      </c>
      <c r="L9" s="1" t="s">
        <v>20</v>
      </c>
      <c r="M9" s="1" t="s">
        <v>21</v>
      </c>
      <c r="N9" s="3">
        <v>337</v>
      </c>
      <c r="O9" s="3">
        <f t="shared" si="0"/>
        <v>11.08</v>
      </c>
      <c r="P9" s="3" t="s">
        <v>159</v>
      </c>
      <c r="Q9" s="3" t="s">
        <v>200</v>
      </c>
      <c r="R9" s="11" t="s">
        <v>535</v>
      </c>
      <c r="S9" s="5" t="s">
        <v>539</v>
      </c>
      <c r="T9" s="3">
        <v>361</v>
      </c>
      <c r="U9" s="3">
        <f t="shared" si="1"/>
        <v>11.87</v>
      </c>
      <c r="V9" s="27" t="str">
        <f t="shared" si="2"/>
        <v>否</v>
      </c>
      <c r="W9" s="30" t="s">
        <v>566</v>
      </c>
      <c r="X9" s="30" t="s">
        <v>566</v>
      </c>
      <c r="Y9" s="9">
        <v>44931</v>
      </c>
      <c r="Z9" s="14" t="s">
        <v>526</v>
      </c>
      <c r="AA9" s="26" t="s">
        <v>540</v>
      </c>
      <c r="AB9" s="26" t="s">
        <v>540</v>
      </c>
    </row>
    <row r="10" spans="1:28" ht="24.75" customHeight="1">
      <c r="A10" s="1" t="s">
        <v>20</v>
      </c>
      <c r="B10" s="1" t="s">
        <v>137</v>
      </c>
      <c r="C10" s="8" t="s">
        <v>138</v>
      </c>
      <c r="D10" s="1" t="s">
        <v>12</v>
      </c>
      <c r="E10" s="1" t="s">
        <v>131</v>
      </c>
      <c r="F10" s="1" t="s">
        <v>139</v>
      </c>
      <c r="G10" s="1" t="s">
        <v>15</v>
      </c>
      <c r="H10" s="1" t="s">
        <v>133</v>
      </c>
      <c r="I10" s="1" t="s">
        <v>140</v>
      </c>
      <c r="J10" s="1" t="s">
        <v>141</v>
      </c>
      <c r="K10" s="1" t="s">
        <v>136</v>
      </c>
      <c r="L10" s="1" t="s">
        <v>20</v>
      </c>
      <c r="M10" s="1" t="s">
        <v>21</v>
      </c>
      <c r="N10" s="3">
        <v>337</v>
      </c>
      <c r="O10" s="3">
        <f t="shared" si="0"/>
        <v>11.08</v>
      </c>
      <c r="P10" s="3" t="s">
        <v>139</v>
      </c>
      <c r="Q10" s="3" t="s">
        <v>199</v>
      </c>
      <c r="R10" s="11" t="s">
        <v>526</v>
      </c>
      <c r="S10" s="12"/>
      <c r="T10" s="3">
        <v>322</v>
      </c>
      <c r="U10" s="3">
        <f t="shared" si="1"/>
        <v>10.59</v>
      </c>
      <c r="V10" s="27" t="str">
        <f t="shared" si="2"/>
        <v>否</v>
      </c>
      <c r="W10" s="30" t="s">
        <v>566</v>
      </c>
      <c r="X10" s="30" t="s">
        <v>566</v>
      </c>
      <c r="Y10" s="9">
        <v>44931</v>
      </c>
      <c r="Z10" s="14" t="s">
        <v>526</v>
      </c>
      <c r="AA10" s="26" t="s">
        <v>540</v>
      </c>
      <c r="AB10" s="26" t="s">
        <v>540</v>
      </c>
    </row>
    <row r="11" spans="1:28" ht="19.5" customHeight="1">
      <c r="A11" s="1" t="s">
        <v>549</v>
      </c>
      <c r="B11" s="1" t="s">
        <v>129</v>
      </c>
      <c r="C11" s="8" t="s">
        <v>130</v>
      </c>
      <c r="D11" s="1" t="s">
        <v>12</v>
      </c>
      <c r="E11" s="1" t="s">
        <v>131</v>
      </c>
      <c r="F11" s="1" t="s">
        <v>132</v>
      </c>
      <c r="G11" s="1" t="s">
        <v>15</v>
      </c>
      <c r="H11" s="1" t="s">
        <v>133</v>
      </c>
      <c r="I11" s="1" t="s">
        <v>134</v>
      </c>
      <c r="J11" s="1" t="s">
        <v>135</v>
      </c>
      <c r="K11" s="1" t="s">
        <v>589</v>
      </c>
      <c r="L11" s="1" t="s">
        <v>20</v>
      </c>
      <c r="M11" s="1" t="s">
        <v>21</v>
      </c>
      <c r="N11" s="3">
        <v>347</v>
      </c>
      <c r="O11" s="3">
        <f t="shared" si="0"/>
        <v>11.41</v>
      </c>
      <c r="P11" s="3" t="s">
        <v>132</v>
      </c>
      <c r="Q11" s="3" t="s">
        <v>197</v>
      </c>
      <c r="R11" s="11" t="s">
        <v>526</v>
      </c>
      <c r="S11" s="12"/>
      <c r="T11" s="3">
        <v>365</v>
      </c>
      <c r="U11" s="3">
        <f t="shared" si="1"/>
        <v>12</v>
      </c>
      <c r="V11" s="27" t="str">
        <f t="shared" si="2"/>
        <v>否</v>
      </c>
      <c r="W11" s="30" t="s">
        <v>566</v>
      </c>
      <c r="X11" s="30" t="s">
        <v>566</v>
      </c>
      <c r="Y11" s="9">
        <v>44931</v>
      </c>
      <c r="Z11" s="14" t="s">
        <v>526</v>
      </c>
      <c r="AA11" s="26" t="s">
        <v>540</v>
      </c>
      <c r="AB11" s="26" t="s">
        <v>540</v>
      </c>
    </row>
    <row r="12" spans="1:28" ht="24.75" customHeight="1">
      <c r="A12" s="1" t="s">
        <v>550</v>
      </c>
      <c r="B12" s="1" t="s">
        <v>142</v>
      </c>
      <c r="C12" s="8" t="s">
        <v>143</v>
      </c>
      <c r="D12" s="1" t="s">
        <v>12</v>
      </c>
      <c r="E12" s="1" t="s">
        <v>131</v>
      </c>
      <c r="F12" s="1" t="s">
        <v>144</v>
      </c>
      <c r="G12" s="1" t="s">
        <v>15</v>
      </c>
      <c r="H12" s="1" t="s">
        <v>133</v>
      </c>
      <c r="I12" s="1" t="s">
        <v>145</v>
      </c>
      <c r="J12" s="1" t="s">
        <v>146</v>
      </c>
      <c r="K12" s="1" t="s">
        <v>147</v>
      </c>
      <c r="L12" s="1" t="s">
        <v>20</v>
      </c>
      <c r="M12" s="1" t="s">
        <v>21</v>
      </c>
      <c r="N12" s="3">
        <v>333</v>
      </c>
      <c r="O12" s="3">
        <f t="shared" si="0"/>
        <v>10.95</v>
      </c>
      <c r="P12" s="3" t="s">
        <v>144</v>
      </c>
      <c r="Q12" s="3" t="s">
        <v>192</v>
      </c>
      <c r="R12" s="11" t="s">
        <v>526</v>
      </c>
      <c r="S12" s="12"/>
      <c r="T12" s="3">
        <v>364</v>
      </c>
      <c r="U12" s="3">
        <f t="shared" si="1"/>
        <v>11.97</v>
      </c>
      <c r="V12" s="27" t="str">
        <f t="shared" si="2"/>
        <v>否</v>
      </c>
      <c r="W12" s="30" t="s">
        <v>566</v>
      </c>
      <c r="X12" s="30" t="s">
        <v>566</v>
      </c>
      <c r="Y12" s="9">
        <v>44931</v>
      </c>
      <c r="Z12" s="14" t="s">
        <v>526</v>
      </c>
      <c r="AA12" s="26" t="s">
        <v>540</v>
      </c>
      <c r="AB12" s="26" t="s">
        <v>540</v>
      </c>
    </row>
    <row r="13" spans="1:28" ht="24.75" customHeight="1">
      <c r="A13" s="1" t="s">
        <v>551</v>
      </c>
      <c r="B13" s="1" t="s">
        <v>152</v>
      </c>
      <c r="C13" s="8" t="s">
        <v>153</v>
      </c>
      <c r="D13" s="1" t="s">
        <v>12</v>
      </c>
      <c r="E13" s="1" t="s">
        <v>131</v>
      </c>
      <c r="F13" s="1" t="s">
        <v>154</v>
      </c>
      <c r="G13" s="1" t="s">
        <v>15</v>
      </c>
      <c r="H13" s="1" t="s">
        <v>133</v>
      </c>
      <c r="I13" s="1" t="s">
        <v>155</v>
      </c>
      <c r="J13" s="1" t="s">
        <v>156</v>
      </c>
      <c r="K13" s="1" t="s">
        <v>136</v>
      </c>
      <c r="L13" s="1" t="s">
        <v>20</v>
      </c>
      <c r="M13" s="1" t="s">
        <v>21</v>
      </c>
      <c r="N13" s="3">
        <v>328</v>
      </c>
      <c r="O13" s="3">
        <f t="shared" si="0"/>
        <v>10.78</v>
      </c>
      <c r="P13" s="3" t="s">
        <v>154</v>
      </c>
      <c r="Q13" s="3" t="s">
        <v>198</v>
      </c>
      <c r="R13" s="11" t="s">
        <v>526</v>
      </c>
      <c r="S13" s="12"/>
      <c r="T13" s="3">
        <v>364</v>
      </c>
      <c r="U13" s="3">
        <f t="shared" si="1"/>
        <v>11.97</v>
      </c>
      <c r="V13" s="27" t="str">
        <f t="shared" si="2"/>
        <v>否</v>
      </c>
      <c r="W13" s="30" t="s">
        <v>566</v>
      </c>
      <c r="X13" s="30" t="s">
        <v>566</v>
      </c>
      <c r="Y13" s="9">
        <v>44931</v>
      </c>
      <c r="Z13" s="14" t="s">
        <v>526</v>
      </c>
      <c r="AA13" s="26" t="s">
        <v>540</v>
      </c>
      <c r="AB13" s="26" t="s">
        <v>540</v>
      </c>
    </row>
    <row r="14" spans="1:28" ht="24.75" customHeight="1">
      <c r="A14" s="1" t="s">
        <v>552</v>
      </c>
      <c r="B14" s="1" t="s">
        <v>169</v>
      </c>
      <c r="C14" s="8" t="s">
        <v>170</v>
      </c>
      <c r="D14" s="1" t="s">
        <v>12</v>
      </c>
      <c r="E14" s="1" t="s">
        <v>131</v>
      </c>
      <c r="F14" s="9">
        <v>42507</v>
      </c>
      <c r="G14" s="1" t="s">
        <v>15</v>
      </c>
      <c r="H14" s="1">
        <v>4665</v>
      </c>
      <c r="I14" s="1" t="s">
        <v>171</v>
      </c>
      <c r="J14" s="1" t="s">
        <v>172</v>
      </c>
      <c r="K14" s="1" t="s">
        <v>173</v>
      </c>
      <c r="L14" s="1">
        <v>5</v>
      </c>
      <c r="M14" s="1" t="s">
        <v>128</v>
      </c>
      <c r="N14" s="3">
        <v>340</v>
      </c>
      <c r="O14" s="3">
        <f t="shared" si="0"/>
        <v>11.18</v>
      </c>
      <c r="P14" s="3" t="s">
        <v>195</v>
      </c>
      <c r="Q14" s="3" t="s">
        <v>196</v>
      </c>
      <c r="R14" s="11" t="s">
        <v>526</v>
      </c>
      <c r="S14" s="12"/>
      <c r="T14" s="3">
        <v>346</v>
      </c>
      <c r="U14" s="3">
        <f t="shared" si="1"/>
        <v>11.38</v>
      </c>
      <c r="V14" s="27" t="str">
        <f t="shared" si="2"/>
        <v>否</v>
      </c>
      <c r="W14" s="30" t="s">
        <v>566</v>
      </c>
      <c r="X14" s="30" t="s">
        <v>566</v>
      </c>
      <c r="Y14" s="9">
        <v>44931</v>
      </c>
      <c r="Z14" s="14" t="s">
        <v>526</v>
      </c>
      <c r="AA14" s="26" t="s">
        <v>540</v>
      </c>
      <c r="AB14" s="26" t="s">
        <v>540</v>
      </c>
    </row>
    <row r="16" ht="12.75">
      <c r="N16" s="13"/>
    </row>
  </sheetData>
  <sheetProtection/>
  <autoFilter ref="A5:AB5">
    <sortState ref="A6:AB16">
      <sortCondition sortBy="value" ref="C6:C16"/>
    </sortState>
  </autoFilter>
  <mergeCells count="27">
    <mergeCell ref="K4:K5"/>
    <mergeCell ref="AB4:AB5"/>
    <mergeCell ref="R4:S4"/>
    <mergeCell ref="W4:X4"/>
    <mergeCell ref="Y4:Z4"/>
    <mergeCell ref="AA4:AA5"/>
    <mergeCell ref="T4:V4"/>
    <mergeCell ref="E4:E5"/>
    <mergeCell ref="M4:M5"/>
    <mergeCell ref="N4:N5"/>
    <mergeCell ref="O4:O5"/>
    <mergeCell ref="P4:P5"/>
    <mergeCell ref="Q4:Q5"/>
    <mergeCell ref="G4:G5"/>
    <mergeCell ref="H4:H5"/>
    <mergeCell ref="I4:I5"/>
    <mergeCell ref="J4:J5"/>
    <mergeCell ref="F4:F5"/>
    <mergeCell ref="L4:L5"/>
    <mergeCell ref="A1:AB1"/>
    <mergeCell ref="A3:M3"/>
    <mergeCell ref="N3:Q3"/>
    <mergeCell ref="R3:AB3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8"/>
  <sheetViews>
    <sheetView tabSelected="1" zoomScalePageLayoutView="0" workbookViewId="0" topLeftCell="A97">
      <selection activeCell="Z24" sqref="Z24"/>
    </sheetView>
  </sheetViews>
  <sheetFormatPr defaultColWidth="9.140625" defaultRowHeight="12.75"/>
  <sheetData>
    <row r="1" spans="1:23" ht="12.75">
      <c r="A1" s="133"/>
      <c r="B1" s="136"/>
      <c r="C1" s="136"/>
      <c r="D1" s="133"/>
      <c r="E1" s="133"/>
      <c r="F1" s="133"/>
      <c r="G1" s="133"/>
      <c r="H1" s="133"/>
      <c r="I1" s="136"/>
      <c r="J1" s="136"/>
      <c r="K1" s="133"/>
      <c r="L1" s="133"/>
      <c r="M1" s="137"/>
      <c r="N1" s="133"/>
      <c r="O1" s="133"/>
      <c r="P1" s="133"/>
      <c r="Q1" s="137"/>
      <c r="R1" s="137"/>
      <c r="S1" s="133"/>
      <c r="T1" s="151"/>
      <c r="U1" s="133"/>
      <c r="V1" s="137"/>
      <c r="W1" s="152"/>
    </row>
    <row r="2" spans="1:23" ht="22.5">
      <c r="A2" s="197" t="s">
        <v>1477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</row>
    <row r="3" spans="1:23" ht="12.75">
      <c r="A3" s="159" t="s">
        <v>1552</v>
      </c>
      <c r="B3" s="136"/>
      <c r="C3" s="148"/>
      <c r="D3" s="149"/>
      <c r="E3" s="149"/>
      <c r="F3" s="149"/>
      <c r="G3" s="149"/>
      <c r="H3" s="149"/>
      <c r="I3" s="148"/>
      <c r="J3" s="148"/>
      <c r="K3" s="149"/>
      <c r="L3" s="149"/>
      <c r="M3" s="149"/>
      <c r="N3" s="149"/>
      <c r="O3" s="149"/>
      <c r="P3" s="149"/>
      <c r="Q3" s="149"/>
      <c r="R3" s="149"/>
      <c r="S3" s="149"/>
      <c r="T3" s="154"/>
      <c r="U3" s="149"/>
      <c r="V3" s="149"/>
      <c r="W3" s="149"/>
    </row>
    <row r="4" spans="1:23" ht="12.75">
      <c r="A4" s="195" t="s">
        <v>1406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 t="s">
        <v>1407</v>
      </c>
      <c r="N4" s="195"/>
      <c r="O4" s="195"/>
      <c r="P4" s="195"/>
      <c r="Q4" s="198" t="s">
        <v>1595</v>
      </c>
      <c r="R4" s="189"/>
      <c r="S4" s="189"/>
      <c r="T4" s="189"/>
      <c r="U4" s="189"/>
      <c r="V4" s="189"/>
      <c r="W4" s="189"/>
    </row>
    <row r="5" spans="1:23" ht="12.75" customHeight="1">
      <c r="A5" s="194" t="s">
        <v>1408</v>
      </c>
      <c r="B5" s="194" t="s">
        <v>804</v>
      </c>
      <c r="C5" s="194" t="s">
        <v>1409</v>
      </c>
      <c r="D5" s="194" t="s">
        <v>1410</v>
      </c>
      <c r="E5" s="194" t="s">
        <v>1411</v>
      </c>
      <c r="F5" s="194" t="s">
        <v>1412</v>
      </c>
      <c r="G5" s="194" t="s">
        <v>1413</v>
      </c>
      <c r="H5" s="194" t="s">
        <v>1414</v>
      </c>
      <c r="I5" s="194" t="s">
        <v>1415</v>
      </c>
      <c r="J5" s="194" t="s">
        <v>1416</v>
      </c>
      <c r="K5" s="194" t="s">
        <v>1417</v>
      </c>
      <c r="L5" s="194" t="s">
        <v>1418</v>
      </c>
      <c r="M5" s="194" t="s">
        <v>1419</v>
      </c>
      <c r="N5" s="195" t="s">
        <v>1420</v>
      </c>
      <c r="O5" s="196" t="s">
        <v>1421</v>
      </c>
      <c r="P5" s="196" t="s">
        <v>1422</v>
      </c>
      <c r="Q5" s="189" t="s">
        <v>1481</v>
      </c>
      <c r="R5" s="189"/>
      <c r="S5" s="189"/>
      <c r="T5" s="192" t="s">
        <v>1482</v>
      </c>
      <c r="U5" s="192"/>
      <c r="V5" s="193" t="s">
        <v>662</v>
      </c>
      <c r="W5" s="193" t="s">
        <v>1483</v>
      </c>
    </row>
    <row r="6" spans="1:23" ht="36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5"/>
      <c r="O6" s="196"/>
      <c r="P6" s="196"/>
      <c r="Q6" s="44" t="s">
        <v>1548</v>
      </c>
      <c r="R6" s="44" t="s">
        <v>1423</v>
      </c>
      <c r="S6" s="150" t="s">
        <v>1424</v>
      </c>
      <c r="T6" s="155" t="s">
        <v>1425</v>
      </c>
      <c r="U6" s="145" t="s">
        <v>1426</v>
      </c>
      <c r="V6" s="193"/>
      <c r="W6" s="193"/>
    </row>
    <row r="7" spans="1:23" ht="12.75">
      <c r="A7" s="128" t="s">
        <v>1404</v>
      </c>
      <c r="B7" s="134" t="s">
        <v>1427</v>
      </c>
      <c r="C7" s="134" t="s">
        <v>1428</v>
      </c>
      <c r="D7" s="128" t="s">
        <v>1429</v>
      </c>
      <c r="E7" s="128" t="s">
        <v>289</v>
      </c>
      <c r="F7" s="128" t="s">
        <v>1430</v>
      </c>
      <c r="G7" s="128" t="s">
        <v>213</v>
      </c>
      <c r="H7" s="128" t="s">
        <v>284</v>
      </c>
      <c r="I7" s="134" t="s">
        <v>285</v>
      </c>
      <c r="J7" s="134" t="s">
        <v>1431</v>
      </c>
      <c r="K7" s="128" t="s">
        <v>20</v>
      </c>
      <c r="L7" s="128" t="s">
        <v>1432</v>
      </c>
      <c r="M7" s="129">
        <v>365</v>
      </c>
      <c r="N7" s="129">
        <f>ROUND(M7/365*12,2)</f>
        <v>12</v>
      </c>
      <c r="O7" s="129" t="s">
        <v>522</v>
      </c>
      <c r="P7" s="129" t="s">
        <v>523</v>
      </c>
      <c r="Q7" s="129">
        <v>344</v>
      </c>
      <c r="R7" s="130" t="str">
        <f>IF(M7=Q7,"是","否")</f>
        <v>否</v>
      </c>
      <c r="S7" s="129">
        <f>ROUND(Q7/365*12,2)</f>
        <v>11.31</v>
      </c>
      <c r="T7" s="131" t="s">
        <v>1433</v>
      </c>
      <c r="U7" s="131" t="s">
        <v>1433</v>
      </c>
      <c r="V7" s="129" t="s">
        <v>1434</v>
      </c>
      <c r="W7" s="132">
        <v>0</v>
      </c>
    </row>
    <row r="8" spans="1:23" ht="12.75">
      <c r="A8" s="128" t="s">
        <v>604</v>
      </c>
      <c r="B8" s="134" t="s">
        <v>1435</v>
      </c>
      <c r="C8" s="134" t="s">
        <v>1428</v>
      </c>
      <c r="D8" s="128" t="s">
        <v>1429</v>
      </c>
      <c r="E8" s="128" t="s">
        <v>282</v>
      </c>
      <c r="F8" s="128" t="s">
        <v>1430</v>
      </c>
      <c r="G8" s="128" t="s">
        <v>213</v>
      </c>
      <c r="H8" s="128" t="s">
        <v>286</v>
      </c>
      <c r="I8" s="134" t="s">
        <v>287</v>
      </c>
      <c r="J8" s="134" t="s">
        <v>1436</v>
      </c>
      <c r="K8" s="128" t="s">
        <v>20</v>
      </c>
      <c r="L8" s="128" t="s">
        <v>1432</v>
      </c>
      <c r="M8" s="129">
        <v>365</v>
      </c>
      <c r="N8" s="129">
        <f aca="true" t="shared" si="0" ref="N8:N71">ROUND(M8/365*12,2)</f>
        <v>12</v>
      </c>
      <c r="O8" s="129" t="s">
        <v>605</v>
      </c>
      <c r="P8" s="129" t="s">
        <v>606</v>
      </c>
      <c r="Q8" s="129">
        <v>356</v>
      </c>
      <c r="R8" s="130" t="str">
        <f>IF(M8=Q8,"是","否")</f>
        <v>否</v>
      </c>
      <c r="S8" s="129">
        <f aca="true" t="shared" si="1" ref="S8:S71">ROUND(Q8/365*12,2)</f>
        <v>11.7</v>
      </c>
      <c r="T8" s="131" t="s">
        <v>1433</v>
      </c>
      <c r="U8" s="131" t="s">
        <v>1433</v>
      </c>
      <c r="V8" s="129" t="s">
        <v>1434</v>
      </c>
      <c r="W8" s="132">
        <v>0</v>
      </c>
    </row>
    <row r="9" spans="1:23" ht="12.75">
      <c r="A9" s="128" t="s">
        <v>547</v>
      </c>
      <c r="B9" s="134" t="s">
        <v>854</v>
      </c>
      <c r="C9" s="134" t="s">
        <v>1428</v>
      </c>
      <c r="D9" s="128" t="s">
        <v>1429</v>
      </c>
      <c r="E9" s="128" t="s">
        <v>289</v>
      </c>
      <c r="F9" s="128" t="s">
        <v>1430</v>
      </c>
      <c r="G9" s="128" t="s">
        <v>213</v>
      </c>
      <c r="H9" s="128" t="s">
        <v>290</v>
      </c>
      <c r="I9" s="134" t="s">
        <v>536</v>
      </c>
      <c r="J9" s="134" t="s">
        <v>1436</v>
      </c>
      <c r="K9" s="128" t="s">
        <v>20</v>
      </c>
      <c r="L9" s="128" t="s">
        <v>1432</v>
      </c>
      <c r="M9" s="129">
        <v>365</v>
      </c>
      <c r="N9" s="129">
        <f t="shared" si="0"/>
        <v>12</v>
      </c>
      <c r="O9" s="129" t="s">
        <v>522</v>
      </c>
      <c r="P9" s="129" t="s">
        <v>523</v>
      </c>
      <c r="Q9" s="129">
        <v>346</v>
      </c>
      <c r="R9" s="130" t="str">
        <f>IF(M9=Q9,"是","否")</f>
        <v>否</v>
      </c>
      <c r="S9" s="129">
        <f t="shared" si="1"/>
        <v>11.38</v>
      </c>
      <c r="T9" s="131" t="s">
        <v>1433</v>
      </c>
      <c r="U9" s="131" t="s">
        <v>1433</v>
      </c>
      <c r="V9" s="129" t="s">
        <v>1434</v>
      </c>
      <c r="W9" s="132">
        <v>0</v>
      </c>
    </row>
    <row r="10" spans="1:23" ht="12.75">
      <c r="A10" s="128" t="s">
        <v>548</v>
      </c>
      <c r="B10" s="134" t="s">
        <v>1438</v>
      </c>
      <c r="C10" s="134" t="s">
        <v>1428</v>
      </c>
      <c r="D10" s="128" t="s">
        <v>1429</v>
      </c>
      <c r="E10" s="128" t="s">
        <v>292</v>
      </c>
      <c r="F10" s="128" t="s">
        <v>1430</v>
      </c>
      <c r="G10" s="128" t="s">
        <v>213</v>
      </c>
      <c r="H10" s="128" t="s">
        <v>293</v>
      </c>
      <c r="I10" s="134" t="s">
        <v>294</v>
      </c>
      <c r="J10" s="134" t="s">
        <v>1431</v>
      </c>
      <c r="K10" s="128" t="s">
        <v>20</v>
      </c>
      <c r="L10" s="128" t="s">
        <v>1432</v>
      </c>
      <c r="M10" s="129">
        <v>365</v>
      </c>
      <c r="N10" s="129">
        <f t="shared" si="0"/>
        <v>12</v>
      </c>
      <c r="O10" s="129" t="s">
        <v>607</v>
      </c>
      <c r="P10" s="129" t="s">
        <v>608</v>
      </c>
      <c r="Q10" s="129">
        <v>365</v>
      </c>
      <c r="R10" s="130" t="str">
        <f>IF(M10=Q10,"是","否")</f>
        <v>是</v>
      </c>
      <c r="S10" s="129">
        <f t="shared" si="1"/>
        <v>12</v>
      </c>
      <c r="T10" s="131" t="s">
        <v>1433</v>
      </c>
      <c r="U10" s="131" t="s">
        <v>1433</v>
      </c>
      <c r="V10" s="129" t="s">
        <v>1434</v>
      </c>
      <c r="W10" s="132">
        <v>0</v>
      </c>
    </row>
    <row r="11" spans="1:23" ht="12.75">
      <c r="A11" s="128" t="s">
        <v>20</v>
      </c>
      <c r="B11" s="134" t="s">
        <v>1440</v>
      </c>
      <c r="C11" s="134" t="s">
        <v>1428</v>
      </c>
      <c r="D11" s="128" t="s">
        <v>1429</v>
      </c>
      <c r="E11" s="128" t="s">
        <v>289</v>
      </c>
      <c r="F11" s="128" t="s">
        <v>1430</v>
      </c>
      <c r="G11" s="128" t="s">
        <v>213</v>
      </c>
      <c r="H11" s="128" t="s">
        <v>296</v>
      </c>
      <c r="I11" s="134" t="s">
        <v>297</v>
      </c>
      <c r="J11" s="134" t="s">
        <v>1436</v>
      </c>
      <c r="K11" s="128" t="s">
        <v>20</v>
      </c>
      <c r="L11" s="128" t="s">
        <v>1432</v>
      </c>
      <c r="M11" s="129">
        <v>365</v>
      </c>
      <c r="N11" s="129">
        <f t="shared" si="0"/>
        <v>12</v>
      </c>
      <c r="O11" s="129" t="s">
        <v>522</v>
      </c>
      <c r="P11" s="129" t="s">
        <v>523</v>
      </c>
      <c r="Q11" s="129">
        <v>328</v>
      </c>
      <c r="R11" s="130" t="str">
        <f>IF(M11=Q11,"是","否")</f>
        <v>否</v>
      </c>
      <c r="S11" s="129">
        <f t="shared" si="1"/>
        <v>10.78</v>
      </c>
      <c r="T11" s="131" t="s">
        <v>1433</v>
      </c>
      <c r="U11" s="131" t="s">
        <v>1433</v>
      </c>
      <c r="V11" s="129" t="s">
        <v>1434</v>
      </c>
      <c r="W11" s="132">
        <v>0</v>
      </c>
    </row>
    <row r="12" spans="1:23" ht="12.75">
      <c r="A12" s="128" t="s">
        <v>549</v>
      </c>
      <c r="B12" s="134" t="s">
        <v>1441</v>
      </c>
      <c r="C12" s="134" t="s">
        <v>1428</v>
      </c>
      <c r="D12" s="128" t="s">
        <v>1429</v>
      </c>
      <c r="E12" s="128" t="s">
        <v>299</v>
      </c>
      <c r="F12" s="128" t="s">
        <v>1430</v>
      </c>
      <c r="G12" s="128" t="s">
        <v>213</v>
      </c>
      <c r="H12" s="128" t="s">
        <v>300</v>
      </c>
      <c r="I12" s="134" t="s">
        <v>301</v>
      </c>
      <c r="J12" s="134" t="s">
        <v>1436</v>
      </c>
      <c r="K12" s="128" t="s">
        <v>20</v>
      </c>
      <c r="L12" s="128" t="s">
        <v>1432</v>
      </c>
      <c r="M12" s="129">
        <v>307</v>
      </c>
      <c r="N12" s="129">
        <f t="shared" si="0"/>
        <v>10.09</v>
      </c>
      <c r="O12" s="129" t="s">
        <v>609</v>
      </c>
      <c r="P12" s="129" t="s">
        <v>610</v>
      </c>
      <c r="Q12" s="129">
        <v>302</v>
      </c>
      <c r="R12" s="130" t="str">
        <f>IF(M12=Q12,"是","否")</f>
        <v>否</v>
      </c>
      <c r="S12" s="129">
        <f t="shared" si="1"/>
        <v>9.93</v>
      </c>
      <c r="T12" s="131" t="s">
        <v>1433</v>
      </c>
      <c r="U12" s="131" t="s">
        <v>1433</v>
      </c>
      <c r="V12" s="129" t="s">
        <v>1434</v>
      </c>
      <c r="W12" s="132">
        <v>0</v>
      </c>
    </row>
    <row r="13" spans="1:23" ht="12.75">
      <c r="A13" s="128" t="s">
        <v>550</v>
      </c>
      <c r="B13" s="134" t="s">
        <v>1442</v>
      </c>
      <c r="C13" s="134" t="s">
        <v>1428</v>
      </c>
      <c r="D13" s="128" t="s">
        <v>1429</v>
      </c>
      <c r="E13" s="128" t="s">
        <v>303</v>
      </c>
      <c r="F13" s="128" t="s">
        <v>1430</v>
      </c>
      <c r="G13" s="128" t="s">
        <v>213</v>
      </c>
      <c r="H13" s="128" t="s">
        <v>304</v>
      </c>
      <c r="I13" s="134" t="s">
        <v>305</v>
      </c>
      <c r="J13" s="134" t="s">
        <v>1436</v>
      </c>
      <c r="K13" s="128" t="s">
        <v>20</v>
      </c>
      <c r="L13" s="128" t="s">
        <v>1432</v>
      </c>
      <c r="M13" s="129">
        <v>365</v>
      </c>
      <c r="N13" s="129">
        <f t="shared" si="0"/>
        <v>12</v>
      </c>
      <c r="O13" s="129" t="s">
        <v>522</v>
      </c>
      <c r="P13" s="129" t="s">
        <v>523</v>
      </c>
      <c r="Q13" s="129">
        <v>333</v>
      </c>
      <c r="R13" s="130" t="str">
        <f>IF(M13=Q13,"是","否")</f>
        <v>否</v>
      </c>
      <c r="S13" s="129">
        <f t="shared" si="1"/>
        <v>10.95</v>
      </c>
      <c r="T13" s="131" t="s">
        <v>1433</v>
      </c>
      <c r="U13" s="131" t="s">
        <v>1433</v>
      </c>
      <c r="V13" s="129" t="s">
        <v>1434</v>
      </c>
      <c r="W13" s="132">
        <v>0</v>
      </c>
    </row>
    <row r="14" spans="1:23" ht="12.75">
      <c r="A14" s="128" t="s">
        <v>551</v>
      </c>
      <c r="B14" s="134" t="s">
        <v>868</v>
      </c>
      <c r="C14" s="134" t="s">
        <v>1428</v>
      </c>
      <c r="D14" s="128" t="s">
        <v>1429</v>
      </c>
      <c r="E14" s="128" t="s">
        <v>303</v>
      </c>
      <c r="F14" s="128" t="s">
        <v>1430</v>
      </c>
      <c r="G14" s="128" t="s">
        <v>213</v>
      </c>
      <c r="H14" s="128" t="s">
        <v>307</v>
      </c>
      <c r="I14" s="134" t="s">
        <v>308</v>
      </c>
      <c r="J14" s="134" t="s">
        <v>1436</v>
      </c>
      <c r="K14" s="128" t="s">
        <v>20</v>
      </c>
      <c r="L14" s="128" t="s">
        <v>1432</v>
      </c>
      <c r="M14" s="129">
        <v>365</v>
      </c>
      <c r="N14" s="129">
        <f t="shared" si="0"/>
        <v>12</v>
      </c>
      <c r="O14" s="129" t="s">
        <v>522</v>
      </c>
      <c r="P14" s="129" t="s">
        <v>523</v>
      </c>
      <c r="Q14" s="129">
        <v>352</v>
      </c>
      <c r="R14" s="130" t="str">
        <f>IF(M14=Q14,"是","否")</f>
        <v>否</v>
      </c>
      <c r="S14" s="129">
        <f t="shared" si="1"/>
        <v>11.57</v>
      </c>
      <c r="T14" s="131" t="s">
        <v>1433</v>
      </c>
      <c r="U14" s="131" t="s">
        <v>1433</v>
      </c>
      <c r="V14" s="129" t="s">
        <v>1434</v>
      </c>
      <c r="W14" s="132">
        <v>0</v>
      </c>
    </row>
    <row r="15" spans="1:23" ht="12.75">
      <c r="A15" s="128" t="s">
        <v>552</v>
      </c>
      <c r="B15" s="134" t="s">
        <v>1437</v>
      </c>
      <c r="C15" s="134" t="s">
        <v>1428</v>
      </c>
      <c r="D15" s="128" t="s">
        <v>1429</v>
      </c>
      <c r="E15" s="128" t="s">
        <v>303</v>
      </c>
      <c r="F15" s="128" t="s">
        <v>1430</v>
      </c>
      <c r="G15" s="128" t="s">
        <v>213</v>
      </c>
      <c r="H15" s="128" t="s">
        <v>310</v>
      </c>
      <c r="I15" s="134" t="s">
        <v>311</v>
      </c>
      <c r="J15" s="134" t="s">
        <v>1436</v>
      </c>
      <c r="K15" s="128" t="s">
        <v>20</v>
      </c>
      <c r="L15" s="128" t="s">
        <v>1432</v>
      </c>
      <c r="M15" s="129">
        <v>365</v>
      </c>
      <c r="N15" s="129">
        <f t="shared" si="0"/>
        <v>12</v>
      </c>
      <c r="O15" s="129" t="s">
        <v>522</v>
      </c>
      <c r="P15" s="129" t="s">
        <v>523</v>
      </c>
      <c r="Q15" s="129">
        <v>353</v>
      </c>
      <c r="R15" s="130" t="str">
        <f>IF(M15=Q15,"是","否")</f>
        <v>否</v>
      </c>
      <c r="S15" s="129">
        <f t="shared" si="1"/>
        <v>11.61</v>
      </c>
      <c r="T15" s="131" t="s">
        <v>1433</v>
      </c>
      <c r="U15" s="131" t="s">
        <v>1433</v>
      </c>
      <c r="V15" s="129" t="s">
        <v>1434</v>
      </c>
      <c r="W15" s="132">
        <v>0</v>
      </c>
    </row>
    <row r="16" spans="1:23" ht="12.75">
      <c r="A16" s="128" t="s">
        <v>553</v>
      </c>
      <c r="B16" s="134" t="s">
        <v>869</v>
      </c>
      <c r="C16" s="134" t="s">
        <v>1428</v>
      </c>
      <c r="D16" s="128" t="s">
        <v>1429</v>
      </c>
      <c r="E16" s="128" t="s">
        <v>303</v>
      </c>
      <c r="F16" s="128" t="s">
        <v>1430</v>
      </c>
      <c r="G16" s="128" t="s">
        <v>213</v>
      </c>
      <c r="H16" s="128" t="s">
        <v>313</v>
      </c>
      <c r="I16" s="134" t="s">
        <v>314</v>
      </c>
      <c r="J16" s="134" t="s">
        <v>1436</v>
      </c>
      <c r="K16" s="128" t="s">
        <v>20</v>
      </c>
      <c r="L16" s="128" t="s">
        <v>1432</v>
      </c>
      <c r="M16" s="129">
        <v>365</v>
      </c>
      <c r="N16" s="129">
        <f t="shared" si="0"/>
        <v>12</v>
      </c>
      <c r="O16" s="129" t="s">
        <v>522</v>
      </c>
      <c r="P16" s="129" t="s">
        <v>523</v>
      </c>
      <c r="Q16" s="129">
        <v>353</v>
      </c>
      <c r="R16" s="130" t="str">
        <f>IF(M16=Q16,"是","否")</f>
        <v>否</v>
      </c>
      <c r="S16" s="129">
        <f t="shared" si="1"/>
        <v>11.61</v>
      </c>
      <c r="T16" s="131" t="s">
        <v>1433</v>
      </c>
      <c r="U16" s="131" t="s">
        <v>1433</v>
      </c>
      <c r="V16" s="129" t="s">
        <v>1434</v>
      </c>
      <c r="W16" s="132">
        <v>0</v>
      </c>
    </row>
    <row r="17" spans="1:23" ht="12.75">
      <c r="A17" s="128" t="s">
        <v>554</v>
      </c>
      <c r="B17" s="134" t="s">
        <v>871</v>
      </c>
      <c r="C17" s="134" t="s">
        <v>1428</v>
      </c>
      <c r="D17" s="128" t="s">
        <v>1429</v>
      </c>
      <c r="E17" s="128" t="s">
        <v>303</v>
      </c>
      <c r="F17" s="128" t="s">
        <v>1430</v>
      </c>
      <c r="G17" s="128" t="s">
        <v>213</v>
      </c>
      <c r="H17" s="128" t="s">
        <v>316</v>
      </c>
      <c r="I17" s="134" t="s">
        <v>317</v>
      </c>
      <c r="J17" s="134" t="s">
        <v>1436</v>
      </c>
      <c r="K17" s="128" t="s">
        <v>20</v>
      </c>
      <c r="L17" s="128" t="s">
        <v>1432</v>
      </c>
      <c r="M17" s="129">
        <v>365</v>
      </c>
      <c r="N17" s="129">
        <f t="shared" si="0"/>
        <v>12</v>
      </c>
      <c r="O17" s="129" t="s">
        <v>522</v>
      </c>
      <c r="P17" s="129" t="s">
        <v>523</v>
      </c>
      <c r="Q17" s="129">
        <v>340</v>
      </c>
      <c r="R17" s="130" t="str">
        <f>IF(M17=Q17,"是","否")</f>
        <v>否</v>
      </c>
      <c r="S17" s="129">
        <f t="shared" si="1"/>
        <v>11.18</v>
      </c>
      <c r="T17" s="131" t="s">
        <v>1433</v>
      </c>
      <c r="U17" s="131" t="s">
        <v>1433</v>
      </c>
      <c r="V17" s="129" t="s">
        <v>1434</v>
      </c>
      <c r="W17" s="132">
        <v>0</v>
      </c>
    </row>
    <row r="18" spans="1:23" ht="12.75">
      <c r="A18" s="128" t="s">
        <v>555</v>
      </c>
      <c r="B18" s="134" t="s">
        <v>879</v>
      </c>
      <c r="C18" s="134" t="s">
        <v>1428</v>
      </c>
      <c r="D18" s="128" t="s">
        <v>1429</v>
      </c>
      <c r="E18" s="128" t="s">
        <v>282</v>
      </c>
      <c r="F18" s="128" t="s">
        <v>1430</v>
      </c>
      <c r="G18" s="128" t="s">
        <v>213</v>
      </c>
      <c r="H18" s="128" t="s">
        <v>319</v>
      </c>
      <c r="I18" s="134" t="s">
        <v>320</v>
      </c>
      <c r="J18" s="134" t="s">
        <v>1436</v>
      </c>
      <c r="K18" s="128" t="s">
        <v>20</v>
      </c>
      <c r="L18" s="128" t="s">
        <v>1432</v>
      </c>
      <c r="M18" s="129">
        <v>365</v>
      </c>
      <c r="N18" s="129">
        <f t="shared" si="0"/>
        <v>12</v>
      </c>
      <c r="O18" s="129" t="s">
        <v>605</v>
      </c>
      <c r="P18" s="129" t="s">
        <v>606</v>
      </c>
      <c r="Q18" s="129">
        <v>356</v>
      </c>
      <c r="R18" s="130" t="str">
        <f>IF(M18=Q18,"是","否")</f>
        <v>否</v>
      </c>
      <c r="S18" s="129">
        <f t="shared" si="1"/>
        <v>11.7</v>
      </c>
      <c r="T18" s="131" t="s">
        <v>1433</v>
      </c>
      <c r="U18" s="131" t="s">
        <v>1433</v>
      </c>
      <c r="V18" s="129" t="s">
        <v>1434</v>
      </c>
      <c r="W18" s="132">
        <v>0</v>
      </c>
    </row>
    <row r="19" spans="1:23" ht="12.75">
      <c r="A19" s="128" t="s">
        <v>556</v>
      </c>
      <c r="B19" s="134" t="s">
        <v>880</v>
      </c>
      <c r="C19" s="134" t="s">
        <v>1428</v>
      </c>
      <c r="D19" s="128" t="s">
        <v>1429</v>
      </c>
      <c r="E19" s="128" t="s">
        <v>303</v>
      </c>
      <c r="F19" s="128" t="s">
        <v>1430</v>
      </c>
      <c r="G19" s="128" t="s">
        <v>213</v>
      </c>
      <c r="H19" s="128" t="s">
        <v>322</v>
      </c>
      <c r="I19" s="134" t="s">
        <v>323</v>
      </c>
      <c r="J19" s="134" t="s">
        <v>1436</v>
      </c>
      <c r="K19" s="128" t="s">
        <v>20</v>
      </c>
      <c r="L19" s="128" t="s">
        <v>1432</v>
      </c>
      <c r="M19" s="129">
        <v>365</v>
      </c>
      <c r="N19" s="129">
        <f t="shared" si="0"/>
        <v>12</v>
      </c>
      <c r="O19" s="129" t="s">
        <v>522</v>
      </c>
      <c r="P19" s="129" t="s">
        <v>523</v>
      </c>
      <c r="Q19" s="129">
        <v>365</v>
      </c>
      <c r="R19" s="130" t="str">
        <f>IF(M19=Q19,"是","否")</f>
        <v>是</v>
      </c>
      <c r="S19" s="129">
        <f t="shared" si="1"/>
        <v>12</v>
      </c>
      <c r="T19" s="131" t="s">
        <v>1433</v>
      </c>
      <c r="U19" s="131" t="s">
        <v>1433</v>
      </c>
      <c r="V19" s="129" t="s">
        <v>1434</v>
      </c>
      <c r="W19" s="132">
        <v>0</v>
      </c>
    </row>
    <row r="20" spans="1:23" ht="12.75">
      <c r="A20" s="128" t="s">
        <v>557</v>
      </c>
      <c r="B20" s="134" t="s">
        <v>883</v>
      </c>
      <c r="C20" s="134" t="s">
        <v>1428</v>
      </c>
      <c r="D20" s="128" t="s">
        <v>1429</v>
      </c>
      <c r="E20" s="128" t="s">
        <v>303</v>
      </c>
      <c r="F20" s="128" t="s">
        <v>1430</v>
      </c>
      <c r="G20" s="128" t="s">
        <v>213</v>
      </c>
      <c r="H20" s="128" t="s">
        <v>325</v>
      </c>
      <c r="I20" s="134" t="s">
        <v>326</v>
      </c>
      <c r="J20" s="134" t="s">
        <v>1436</v>
      </c>
      <c r="K20" s="128" t="s">
        <v>20</v>
      </c>
      <c r="L20" s="128" t="s">
        <v>1432</v>
      </c>
      <c r="M20" s="129">
        <v>365</v>
      </c>
      <c r="N20" s="129">
        <f t="shared" si="0"/>
        <v>12</v>
      </c>
      <c r="O20" s="129" t="s">
        <v>522</v>
      </c>
      <c r="P20" s="129" t="s">
        <v>523</v>
      </c>
      <c r="Q20" s="129">
        <v>346</v>
      </c>
      <c r="R20" s="130" t="str">
        <f>IF(M20=Q20,"是","否")</f>
        <v>否</v>
      </c>
      <c r="S20" s="129">
        <f t="shared" si="1"/>
        <v>11.38</v>
      </c>
      <c r="T20" s="131" t="s">
        <v>1433</v>
      </c>
      <c r="U20" s="131" t="s">
        <v>1433</v>
      </c>
      <c r="V20" s="129" t="s">
        <v>1434</v>
      </c>
      <c r="W20" s="132">
        <v>0</v>
      </c>
    </row>
    <row r="21" spans="1:23" ht="12.75">
      <c r="A21" s="128" t="s">
        <v>558</v>
      </c>
      <c r="B21" s="134" t="s">
        <v>1445</v>
      </c>
      <c r="C21" s="134" t="s">
        <v>1428</v>
      </c>
      <c r="D21" s="128" t="s">
        <v>1429</v>
      </c>
      <c r="E21" s="128" t="s">
        <v>303</v>
      </c>
      <c r="F21" s="128" t="s">
        <v>1430</v>
      </c>
      <c r="G21" s="128" t="s">
        <v>213</v>
      </c>
      <c r="H21" s="128" t="s">
        <v>327</v>
      </c>
      <c r="I21" s="134" t="s">
        <v>328</v>
      </c>
      <c r="J21" s="134" t="s">
        <v>1436</v>
      </c>
      <c r="K21" s="128" t="s">
        <v>20</v>
      </c>
      <c r="L21" s="128" t="s">
        <v>1432</v>
      </c>
      <c r="M21" s="129">
        <v>365</v>
      </c>
      <c r="N21" s="129">
        <f t="shared" si="0"/>
        <v>12</v>
      </c>
      <c r="O21" s="129" t="s">
        <v>522</v>
      </c>
      <c r="P21" s="129" t="s">
        <v>523</v>
      </c>
      <c r="Q21" s="129">
        <v>355</v>
      </c>
      <c r="R21" s="130" t="str">
        <f>IF(M21=Q21,"是","否")</f>
        <v>否</v>
      </c>
      <c r="S21" s="129">
        <f t="shared" si="1"/>
        <v>11.67</v>
      </c>
      <c r="T21" s="131" t="s">
        <v>1433</v>
      </c>
      <c r="U21" s="131" t="s">
        <v>1433</v>
      </c>
      <c r="V21" s="129" t="s">
        <v>1434</v>
      </c>
      <c r="W21" s="132">
        <v>0</v>
      </c>
    </row>
    <row r="22" spans="1:23" ht="12.75">
      <c r="A22" s="128" t="s">
        <v>559</v>
      </c>
      <c r="B22" s="134" t="s">
        <v>892</v>
      </c>
      <c r="C22" s="134" t="s">
        <v>1428</v>
      </c>
      <c r="D22" s="128" t="s">
        <v>1429</v>
      </c>
      <c r="E22" s="128" t="s">
        <v>303</v>
      </c>
      <c r="F22" s="128" t="s">
        <v>1430</v>
      </c>
      <c r="G22" s="128" t="s">
        <v>213</v>
      </c>
      <c r="H22" s="128" t="s">
        <v>330</v>
      </c>
      <c r="I22" s="134" t="s">
        <v>331</v>
      </c>
      <c r="J22" s="134" t="s">
        <v>1436</v>
      </c>
      <c r="K22" s="128" t="s">
        <v>20</v>
      </c>
      <c r="L22" s="128" t="s">
        <v>1432</v>
      </c>
      <c r="M22" s="129">
        <v>346</v>
      </c>
      <c r="N22" s="129">
        <f t="shared" si="0"/>
        <v>11.38</v>
      </c>
      <c r="O22" s="129" t="s">
        <v>522</v>
      </c>
      <c r="P22" s="129" t="s">
        <v>523</v>
      </c>
      <c r="Q22" s="129">
        <v>328</v>
      </c>
      <c r="R22" s="130" t="str">
        <f>IF(M22=Q22,"是","否")</f>
        <v>否</v>
      </c>
      <c r="S22" s="129">
        <f t="shared" si="1"/>
        <v>10.78</v>
      </c>
      <c r="T22" s="131" t="s">
        <v>1433</v>
      </c>
      <c r="U22" s="131" t="s">
        <v>1433</v>
      </c>
      <c r="V22" s="129" t="s">
        <v>1434</v>
      </c>
      <c r="W22" s="132">
        <v>0</v>
      </c>
    </row>
    <row r="23" spans="1:23" ht="12.75">
      <c r="A23" s="128" t="s">
        <v>560</v>
      </c>
      <c r="B23" s="134" t="s">
        <v>893</v>
      </c>
      <c r="C23" s="134" t="s">
        <v>1428</v>
      </c>
      <c r="D23" s="128" t="s">
        <v>1429</v>
      </c>
      <c r="E23" s="128" t="s">
        <v>292</v>
      </c>
      <c r="F23" s="128" t="s">
        <v>1430</v>
      </c>
      <c r="G23" s="128" t="s">
        <v>213</v>
      </c>
      <c r="H23" s="128" t="s">
        <v>333</v>
      </c>
      <c r="I23" s="134" t="s">
        <v>334</v>
      </c>
      <c r="J23" s="134" t="s">
        <v>1436</v>
      </c>
      <c r="K23" s="128" t="s">
        <v>20</v>
      </c>
      <c r="L23" s="128" t="s">
        <v>1432</v>
      </c>
      <c r="M23" s="129">
        <v>365</v>
      </c>
      <c r="N23" s="129">
        <f t="shared" si="0"/>
        <v>12</v>
      </c>
      <c r="O23" s="129" t="s">
        <v>607</v>
      </c>
      <c r="P23" s="129" t="s">
        <v>608</v>
      </c>
      <c r="Q23" s="129">
        <v>332</v>
      </c>
      <c r="R23" s="130" t="str">
        <f>IF(M23=Q23,"是","否")</f>
        <v>否</v>
      </c>
      <c r="S23" s="129">
        <f t="shared" si="1"/>
        <v>10.92</v>
      </c>
      <c r="T23" s="131" t="s">
        <v>1433</v>
      </c>
      <c r="U23" s="131" t="s">
        <v>1433</v>
      </c>
      <c r="V23" s="129" t="s">
        <v>1434</v>
      </c>
      <c r="W23" s="132">
        <v>0</v>
      </c>
    </row>
    <row r="24" spans="1:23" ht="12.75">
      <c r="A24" s="128" t="s">
        <v>561</v>
      </c>
      <c r="B24" s="134" t="s">
        <v>1448</v>
      </c>
      <c r="C24" s="134" t="s">
        <v>1428</v>
      </c>
      <c r="D24" s="128" t="s">
        <v>1429</v>
      </c>
      <c r="E24" s="128" t="s">
        <v>303</v>
      </c>
      <c r="F24" s="128" t="s">
        <v>1430</v>
      </c>
      <c r="G24" s="128" t="s">
        <v>213</v>
      </c>
      <c r="H24" s="128" t="s">
        <v>335</v>
      </c>
      <c r="I24" s="134" t="s">
        <v>336</v>
      </c>
      <c r="J24" s="134" t="s">
        <v>1436</v>
      </c>
      <c r="K24" s="128" t="s">
        <v>20</v>
      </c>
      <c r="L24" s="128" t="s">
        <v>1432</v>
      </c>
      <c r="M24" s="129">
        <v>365</v>
      </c>
      <c r="N24" s="129">
        <f t="shared" si="0"/>
        <v>12</v>
      </c>
      <c r="O24" s="129" t="s">
        <v>522</v>
      </c>
      <c r="P24" s="129" t="s">
        <v>523</v>
      </c>
      <c r="Q24" s="129">
        <v>356</v>
      </c>
      <c r="R24" s="130" t="str">
        <f>IF(M24=Q24,"是","否")</f>
        <v>否</v>
      </c>
      <c r="S24" s="129">
        <f t="shared" si="1"/>
        <v>11.7</v>
      </c>
      <c r="T24" s="131" t="s">
        <v>1433</v>
      </c>
      <c r="U24" s="131" t="s">
        <v>1433</v>
      </c>
      <c r="V24" s="129" t="s">
        <v>1434</v>
      </c>
      <c r="W24" s="132">
        <v>0</v>
      </c>
    </row>
    <row r="25" spans="1:23" ht="12.75">
      <c r="A25" s="128" t="s">
        <v>562</v>
      </c>
      <c r="B25" s="134" t="s">
        <v>1443</v>
      </c>
      <c r="C25" s="134" t="s">
        <v>1428</v>
      </c>
      <c r="D25" s="128" t="s">
        <v>1429</v>
      </c>
      <c r="E25" s="128" t="s">
        <v>289</v>
      </c>
      <c r="F25" s="128" t="s">
        <v>1430</v>
      </c>
      <c r="G25" s="128" t="s">
        <v>213</v>
      </c>
      <c r="H25" s="128" t="s">
        <v>338</v>
      </c>
      <c r="I25" s="134" t="s">
        <v>339</v>
      </c>
      <c r="J25" s="134" t="s">
        <v>1436</v>
      </c>
      <c r="K25" s="128" t="s">
        <v>20</v>
      </c>
      <c r="L25" s="128" t="s">
        <v>1432</v>
      </c>
      <c r="M25" s="129">
        <v>365</v>
      </c>
      <c r="N25" s="129">
        <f t="shared" si="0"/>
        <v>12</v>
      </c>
      <c r="O25" s="129" t="s">
        <v>522</v>
      </c>
      <c r="P25" s="129" t="s">
        <v>523</v>
      </c>
      <c r="Q25" s="129">
        <v>349</v>
      </c>
      <c r="R25" s="130" t="str">
        <f>IF(M25=Q25,"是","否")</f>
        <v>否</v>
      </c>
      <c r="S25" s="129">
        <f t="shared" si="1"/>
        <v>11.47</v>
      </c>
      <c r="T25" s="131" t="s">
        <v>1433</v>
      </c>
      <c r="U25" s="131" t="s">
        <v>1433</v>
      </c>
      <c r="V25" s="129" t="s">
        <v>1434</v>
      </c>
      <c r="W25" s="132">
        <v>0</v>
      </c>
    </row>
    <row r="26" spans="1:23" ht="12.75">
      <c r="A26" s="128" t="s">
        <v>563</v>
      </c>
      <c r="B26" s="134" t="s">
        <v>1484</v>
      </c>
      <c r="C26" s="134" t="s">
        <v>1428</v>
      </c>
      <c r="D26" s="128" t="s">
        <v>1429</v>
      </c>
      <c r="E26" s="128" t="s">
        <v>282</v>
      </c>
      <c r="F26" s="128" t="s">
        <v>1430</v>
      </c>
      <c r="G26" s="128" t="s">
        <v>213</v>
      </c>
      <c r="H26" s="128" t="s">
        <v>340</v>
      </c>
      <c r="I26" s="134" t="s">
        <v>341</v>
      </c>
      <c r="J26" s="134" t="s">
        <v>1436</v>
      </c>
      <c r="K26" s="128" t="s">
        <v>20</v>
      </c>
      <c r="L26" s="128" t="s">
        <v>1432</v>
      </c>
      <c r="M26" s="129">
        <v>365</v>
      </c>
      <c r="N26" s="129">
        <f t="shared" si="0"/>
        <v>12</v>
      </c>
      <c r="O26" s="129" t="s">
        <v>605</v>
      </c>
      <c r="P26" s="129" t="s">
        <v>606</v>
      </c>
      <c r="Q26" s="129">
        <v>335</v>
      </c>
      <c r="R26" s="130" t="str">
        <f>IF(M26=Q26,"是","否")</f>
        <v>否</v>
      </c>
      <c r="S26" s="129">
        <f t="shared" si="1"/>
        <v>11.01</v>
      </c>
      <c r="T26" s="131" t="s">
        <v>1433</v>
      </c>
      <c r="U26" s="131" t="s">
        <v>1433</v>
      </c>
      <c r="V26" s="129" t="s">
        <v>1434</v>
      </c>
      <c r="W26" s="132">
        <v>0</v>
      </c>
    </row>
    <row r="27" spans="1:23" ht="12.75">
      <c r="A27" s="128" t="s">
        <v>564</v>
      </c>
      <c r="B27" s="134" t="s">
        <v>1444</v>
      </c>
      <c r="C27" s="134" t="s">
        <v>1428</v>
      </c>
      <c r="D27" s="128" t="s">
        <v>1429</v>
      </c>
      <c r="E27" s="128" t="s">
        <v>289</v>
      </c>
      <c r="F27" s="128" t="s">
        <v>1430</v>
      </c>
      <c r="G27" s="128" t="s">
        <v>213</v>
      </c>
      <c r="H27" s="128" t="s">
        <v>343</v>
      </c>
      <c r="I27" s="134" t="s">
        <v>344</v>
      </c>
      <c r="J27" s="134" t="s">
        <v>1436</v>
      </c>
      <c r="K27" s="128" t="s">
        <v>20</v>
      </c>
      <c r="L27" s="128" t="s">
        <v>1432</v>
      </c>
      <c r="M27" s="129">
        <v>354</v>
      </c>
      <c r="N27" s="129">
        <f t="shared" si="0"/>
        <v>11.64</v>
      </c>
      <c r="O27" s="129" t="s">
        <v>522</v>
      </c>
      <c r="P27" s="129" t="s">
        <v>523</v>
      </c>
      <c r="Q27" s="129">
        <v>288</v>
      </c>
      <c r="R27" s="130" t="str">
        <f>IF(M27=Q27,"是","否")</f>
        <v>否</v>
      </c>
      <c r="S27" s="129">
        <f t="shared" si="1"/>
        <v>9.47</v>
      </c>
      <c r="T27" s="131" t="s">
        <v>1433</v>
      </c>
      <c r="U27" s="131" t="s">
        <v>1433</v>
      </c>
      <c r="V27" s="129" t="s">
        <v>1434</v>
      </c>
      <c r="W27" s="132">
        <v>0</v>
      </c>
    </row>
    <row r="28" spans="1:23" ht="12.75">
      <c r="A28" s="128" t="s">
        <v>565</v>
      </c>
      <c r="B28" s="134" t="s">
        <v>1449</v>
      </c>
      <c r="C28" s="134" t="s">
        <v>1428</v>
      </c>
      <c r="D28" s="128" t="s">
        <v>1429</v>
      </c>
      <c r="E28" s="128" t="s">
        <v>292</v>
      </c>
      <c r="F28" s="128" t="s">
        <v>1430</v>
      </c>
      <c r="G28" s="128" t="s">
        <v>213</v>
      </c>
      <c r="H28" s="128" t="s">
        <v>346</v>
      </c>
      <c r="I28" s="134" t="s">
        <v>347</v>
      </c>
      <c r="J28" s="134" t="s">
        <v>1436</v>
      </c>
      <c r="K28" s="128" t="s">
        <v>20</v>
      </c>
      <c r="L28" s="128" t="s">
        <v>1432</v>
      </c>
      <c r="M28" s="129">
        <v>344</v>
      </c>
      <c r="N28" s="129">
        <f t="shared" si="0"/>
        <v>11.31</v>
      </c>
      <c r="O28" s="129" t="s">
        <v>607</v>
      </c>
      <c r="P28" s="129" t="s">
        <v>608</v>
      </c>
      <c r="Q28" s="129">
        <v>338</v>
      </c>
      <c r="R28" s="130" t="str">
        <f>IF(M28=Q28,"是","否")</f>
        <v>否</v>
      </c>
      <c r="S28" s="129">
        <f t="shared" si="1"/>
        <v>11.11</v>
      </c>
      <c r="T28" s="131" t="s">
        <v>1433</v>
      </c>
      <c r="U28" s="131" t="s">
        <v>1433</v>
      </c>
      <c r="V28" s="129" t="s">
        <v>1434</v>
      </c>
      <c r="W28" s="132">
        <v>0</v>
      </c>
    </row>
    <row r="29" spans="1:23" ht="12.75">
      <c r="A29" s="128" t="s">
        <v>572</v>
      </c>
      <c r="B29" s="134" t="s">
        <v>1450</v>
      </c>
      <c r="C29" s="134" t="s">
        <v>1428</v>
      </c>
      <c r="D29" s="128" t="s">
        <v>1429</v>
      </c>
      <c r="E29" s="128" t="s">
        <v>292</v>
      </c>
      <c r="F29" s="128" t="s">
        <v>1430</v>
      </c>
      <c r="G29" s="128" t="s">
        <v>213</v>
      </c>
      <c r="H29" s="128" t="s">
        <v>349</v>
      </c>
      <c r="I29" s="134" t="s">
        <v>350</v>
      </c>
      <c r="J29" s="134" t="s">
        <v>1436</v>
      </c>
      <c r="K29" s="128" t="s">
        <v>20</v>
      </c>
      <c r="L29" s="128" t="s">
        <v>1432</v>
      </c>
      <c r="M29" s="129">
        <v>365</v>
      </c>
      <c r="N29" s="129">
        <f t="shared" si="0"/>
        <v>12</v>
      </c>
      <c r="O29" s="129" t="s">
        <v>607</v>
      </c>
      <c r="P29" s="129" t="s">
        <v>608</v>
      </c>
      <c r="Q29" s="129">
        <v>341</v>
      </c>
      <c r="R29" s="130" t="str">
        <f>IF(M29=Q29,"是","否")</f>
        <v>否</v>
      </c>
      <c r="S29" s="129">
        <f t="shared" si="1"/>
        <v>11.21</v>
      </c>
      <c r="T29" s="131" t="s">
        <v>1433</v>
      </c>
      <c r="U29" s="131" t="s">
        <v>1433</v>
      </c>
      <c r="V29" s="129" t="s">
        <v>1434</v>
      </c>
      <c r="W29" s="132">
        <v>0</v>
      </c>
    </row>
    <row r="30" spans="1:23" ht="12.75">
      <c r="A30" s="128" t="s">
        <v>573</v>
      </c>
      <c r="B30" s="134" t="s">
        <v>1451</v>
      </c>
      <c r="C30" s="134" t="s">
        <v>1428</v>
      </c>
      <c r="D30" s="128" t="s">
        <v>1429</v>
      </c>
      <c r="E30" s="128" t="s">
        <v>282</v>
      </c>
      <c r="F30" s="128" t="s">
        <v>1430</v>
      </c>
      <c r="G30" s="128" t="s">
        <v>213</v>
      </c>
      <c r="H30" s="128" t="s">
        <v>351</v>
      </c>
      <c r="I30" s="134" t="s">
        <v>352</v>
      </c>
      <c r="J30" s="134" t="s">
        <v>1436</v>
      </c>
      <c r="K30" s="128" t="s">
        <v>20</v>
      </c>
      <c r="L30" s="128" t="s">
        <v>1432</v>
      </c>
      <c r="M30" s="129">
        <v>273</v>
      </c>
      <c r="N30" s="129">
        <f t="shared" si="0"/>
        <v>8.98</v>
      </c>
      <c r="O30" s="129" t="s">
        <v>605</v>
      </c>
      <c r="P30" s="129" t="s">
        <v>606</v>
      </c>
      <c r="Q30" s="129">
        <v>309</v>
      </c>
      <c r="R30" s="130" t="str">
        <f>IF(M30=Q30,"是","否")</f>
        <v>否</v>
      </c>
      <c r="S30" s="129">
        <f t="shared" si="1"/>
        <v>10.16</v>
      </c>
      <c r="T30" s="131" t="s">
        <v>1433</v>
      </c>
      <c r="U30" s="131" t="s">
        <v>1433</v>
      </c>
      <c r="V30" s="129" t="s">
        <v>1434</v>
      </c>
      <c r="W30" s="132">
        <v>0</v>
      </c>
    </row>
    <row r="31" spans="1:23" ht="12.75">
      <c r="A31" s="128" t="s">
        <v>574</v>
      </c>
      <c r="B31" s="134" t="s">
        <v>1452</v>
      </c>
      <c r="C31" s="134" t="s">
        <v>1428</v>
      </c>
      <c r="D31" s="128" t="s">
        <v>1429</v>
      </c>
      <c r="E31" s="128" t="s">
        <v>354</v>
      </c>
      <c r="F31" s="128" t="s">
        <v>1430</v>
      </c>
      <c r="G31" s="128" t="s">
        <v>213</v>
      </c>
      <c r="H31" s="128" t="s">
        <v>355</v>
      </c>
      <c r="I31" s="134" t="s">
        <v>356</v>
      </c>
      <c r="J31" s="134" t="s">
        <v>1436</v>
      </c>
      <c r="K31" s="128" t="s">
        <v>20</v>
      </c>
      <c r="L31" s="128" t="s">
        <v>1432</v>
      </c>
      <c r="M31" s="129">
        <v>108</v>
      </c>
      <c r="N31" s="129">
        <f t="shared" si="0"/>
        <v>3.55</v>
      </c>
      <c r="O31" s="129" t="s">
        <v>611</v>
      </c>
      <c r="P31" s="129" t="s">
        <v>612</v>
      </c>
      <c r="Q31" s="129">
        <v>92</v>
      </c>
      <c r="R31" s="130" t="str">
        <f>IF(M31=Q31,"是","否")</f>
        <v>否</v>
      </c>
      <c r="S31" s="129">
        <f t="shared" si="1"/>
        <v>3.02</v>
      </c>
      <c r="T31" s="131" t="s">
        <v>1433</v>
      </c>
      <c r="U31" s="131" t="s">
        <v>1433</v>
      </c>
      <c r="V31" s="129" t="s">
        <v>1434</v>
      </c>
      <c r="W31" s="132">
        <v>0</v>
      </c>
    </row>
    <row r="32" spans="1:23" ht="12.75">
      <c r="A32" s="128" t="s">
        <v>575</v>
      </c>
      <c r="B32" s="134" t="s">
        <v>1453</v>
      </c>
      <c r="C32" s="134" t="s">
        <v>1428</v>
      </c>
      <c r="D32" s="128" t="s">
        <v>1429</v>
      </c>
      <c r="E32" s="128" t="s">
        <v>292</v>
      </c>
      <c r="F32" s="128" t="s">
        <v>1430</v>
      </c>
      <c r="G32" s="128" t="s">
        <v>213</v>
      </c>
      <c r="H32" s="128" t="s">
        <v>357</v>
      </c>
      <c r="I32" s="134" t="s">
        <v>358</v>
      </c>
      <c r="J32" s="134" t="s">
        <v>1436</v>
      </c>
      <c r="K32" s="128" t="s">
        <v>20</v>
      </c>
      <c r="L32" s="128" t="s">
        <v>1432</v>
      </c>
      <c r="M32" s="129">
        <v>338</v>
      </c>
      <c r="N32" s="129">
        <f t="shared" si="0"/>
        <v>11.11</v>
      </c>
      <c r="O32" s="129" t="s">
        <v>607</v>
      </c>
      <c r="P32" s="129" t="s">
        <v>608</v>
      </c>
      <c r="Q32" s="129">
        <v>344</v>
      </c>
      <c r="R32" s="130" t="str">
        <f>IF(M32=Q32,"是","否")</f>
        <v>否</v>
      </c>
      <c r="S32" s="129">
        <f t="shared" si="1"/>
        <v>11.31</v>
      </c>
      <c r="T32" s="131" t="s">
        <v>1433</v>
      </c>
      <c r="U32" s="131" t="s">
        <v>1433</v>
      </c>
      <c r="V32" s="129" t="s">
        <v>1434</v>
      </c>
      <c r="W32" s="132">
        <v>0</v>
      </c>
    </row>
    <row r="33" spans="1:23" ht="12.75">
      <c r="A33" s="128" t="s">
        <v>576</v>
      </c>
      <c r="B33" s="134" t="s">
        <v>930</v>
      </c>
      <c r="C33" s="134" t="s">
        <v>1428</v>
      </c>
      <c r="D33" s="128" t="s">
        <v>1429</v>
      </c>
      <c r="E33" s="128" t="s">
        <v>282</v>
      </c>
      <c r="F33" s="128" t="s">
        <v>1430</v>
      </c>
      <c r="G33" s="128" t="s">
        <v>213</v>
      </c>
      <c r="H33" s="128" t="s">
        <v>360</v>
      </c>
      <c r="I33" s="134" t="s">
        <v>361</v>
      </c>
      <c r="J33" s="134" t="s">
        <v>1436</v>
      </c>
      <c r="K33" s="128" t="s">
        <v>20</v>
      </c>
      <c r="L33" s="128" t="s">
        <v>1432</v>
      </c>
      <c r="M33" s="129">
        <v>365</v>
      </c>
      <c r="N33" s="129">
        <f t="shared" si="0"/>
        <v>12</v>
      </c>
      <c r="O33" s="129" t="s">
        <v>605</v>
      </c>
      <c r="P33" s="129" t="s">
        <v>606</v>
      </c>
      <c r="Q33" s="129">
        <v>358</v>
      </c>
      <c r="R33" s="130" t="str">
        <f>IF(M33=Q33,"是","否")</f>
        <v>否</v>
      </c>
      <c r="S33" s="129">
        <f t="shared" si="1"/>
        <v>11.77</v>
      </c>
      <c r="T33" s="131" t="s">
        <v>1433</v>
      </c>
      <c r="U33" s="131" t="s">
        <v>1433</v>
      </c>
      <c r="V33" s="129" t="s">
        <v>1434</v>
      </c>
      <c r="W33" s="132">
        <v>0</v>
      </c>
    </row>
    <row r="34" spans="1:23" ht="12.75">
      <c r="A34" s="128" t="s">
        <v>577</v>
      </c>
      <c r="B34" s="134" t="s">
        <v>932</v>
      </c>
      <c r="C34" s="134" t="s">
        <v>1428</v>
      </c>
      <c r="D34" s="128" t="s">
        <v>1429</v>
      </c>
      <c r="E34" s="128" t="s">
        <v>292</v>
      </c>
      <c r="F34" s="128" t="s">
        <v>1430</v>
      </c>
      <c r="G34" s="128" t="s">
        <v>213</v>
      </c>
      <c r="H34" s="128" t="s">
        <v>363</v>
      </c>
      <c r="I34" s="134" t="s">
        <v>364</v>
      </c>
      <c r="J34" s="134" t="s">
        <v>1436</v>
      </c>
      <c r="K34" s="128" t="s">
        <v>20</v>
      </c>
      <c r="L34" s="128" t="s">
        <v>1432</v>
      </c>
      <c r="M34" s="129">
        <v>358</v>
      </c>
      <c r="N34" s="129">
        <f t="shared" si="0"/>
        <v>11.77</v>
      </c>
      <c r="O34" s="129" t="s">
        <v>607</v>
      </c>
      <c r="P34" s="129" t="s">
        <v>608</v>
      </c>
      <c r="Q34" s="129">
        <v>335</v>
      </c>
      <c r="R34" s="130" t="str">
        <f>IF(M34=Q34,"是","否")</f>
        <v>否</v>
      </c>
      <c r="S34" s="129">
        <f t="shared" si="1"/>
        <v>11.01</v>
      </c>
      <c r="T34" s="131" t="s">
        <v>1433</v>
      </c>
      <c r="U34" s="131" t="s">
        <v>1433</v>
      </c>
      <c r="V34" s="129" t="s">
        <v>1434</v>
      </c>
      <c r="W34" s="132">
        <v>0</v>
      </c>
    </row>
    <row r="35" spans="1:23" ht="12.75">
      <c r="A35" s="128" t="s">
        <v>578</v>
      </c>
      <c r="B35" s="134" t="s">
        <v>1456</v>
      </c>
      <c r="C35" s="134" t="s">
        <v>1428</v>
      </c>
      <c r="D35" s="128" t="s">
        <v>1429</v>
      </c>
      <c r="E35" s="128" t="s">
        <v>282</v>
      </c>
      <c r="F35" s="128" t="s">
        <v>1430</v>
      </c>
      <c r="G35" s="128" t="s">
        <v>213</v>
      </c>
      <c r="H35" s="128" t="s">
        <v>365</v>
      </c>
      <c r="I35" s="134" t="s">
        <v>366</v>
      </c>
      <c r="J35" s="134" t="s">
        <v>1436</v>
      </c>
      <c r="K35" s="128" t="s">
        <v>20</v>
      </c>
      <c r="L35" s="128" t="s">
        <v>1432</v>
      </c>
      <c r="M35" s="129">
        <v>365</v>
      </c>
      <c r="N35" s="129">
        <f t="shared" si="0"/>
        <v>12</v>
      </c>
      <c r="O35" s="129" t="s">
        <v>605</v>
      </c>
      <c r="P35" s="129" t="s">
        <v>606</v>
      </c>
      <c r="Q35" s="129">
        <v>353</v>
      </c>
      <c r="R35" s="130" t="str">
        <f>IF(M35=Q35,"是","否")</f>
        <v>否</v>
      </c>
      <c r="S35" s="129">
        <f t="shared" si="1"/>
        <v>11.61</v>
      </c>
      <c r="T35" s="131" t="s">
        <v>1433</v>
      </c>
      <c r="U35" s="131" t="s">
        <v>1433</v>
      </c>
      <c r="V35" s="129" t="s">
        <v>1434</v>
      </c>
      <c r="W35" s="132">
        <v>0</v>
      </c>
    </row>
    <row r="36" spans="1:23" ht="12.75">
      <c r="A36" s="128" t="s">
        <v>579</v>
      </c>
      <c r="B36" s="134" t="s">
        <v>943</v>
      </c>
      <c r="C36" s="134" t="s">
        <v>1428</v>
      </c>
      <c r="D36" s="128" t="s">
        <v>1429</v>
      </c>
      <c r="E36" s="128" t="s">
        <v>282</v>
      </c>
      <c r="F36" s="128" t="s">
        <v>1430</v>
      </c>
      <c r="G36" s="128" t="s">
        <v>213</v>
      </c>
      <c r="H36" s="128" t="s">
        <v>368</v>
      </c>
      <c r="I36" s="134" t="s">
        <v>369</v>
      </c>
      <c r="J36" s="134" t="s">
        <v>1436</v>
      </c>
      <c r="K36" s="128" t="s">
        <v>20</v>
      </c>
      <c r="L36" s="128" t="s">
        <v>1432</v>
      </c>
      <c r="M36" s="129">
        <v>365</v>
      </c>
      <c r="N36" s="129">
        <f t="shared" si="0"/>
        <v>12</v>
      </c>
      <c r="O36" s="129" t="s">
        <v>605</v>
      </c>
      <c r="P36" s="129" t="s">
        <v>606</v>
      </c>
      <c r="Q36" s="129">
        <v>361</v>
      </c>
      <c r="R36" s="130" t="str">
        <f>IF(M36=Q36,"是","否")</f>
        <v>否</v>
      </c>
      <c r="S36" s="129">
        <f t="shared" si="1"/>
        <v>11.87</v>
      </c>
      <c r="T36" s="131" t="s">
        <v>1433</v>
      </c>
      <c r="U36" s="131" t="s">
        <v>1433</v>
      </c>
      <c r="V36" s="129" t="s">
        <v>1434</v>
      </c>
      <c r="W36" s="132">
        <v>0</v>
      </c>
    </row>
    <row r="37" spans="1:23" ht="12.75">
      <c r="A37" s="128" t="s">
        <v>580</v>
      </c>
      <c r="B37" s="134" t="s">
        <v>948</v>
      </c>
      <c r="C37" s="134" t="s">
        <v>1428</v>
      </c>
      <c r="D37" s="128" t="s">
        <v>1429</v>
      </c>
      <c r="E37" s="128" t="s">
        <v>292</v>
      </c>
      <c r="F37" s="128" t="s">
        <v>1430</v>
      </c>
      <c r="G37" s="128" t="s">
        <v>213</v>
      </c>
      <c r="H37" s="128" t="s">
        <v>371</v>
      </c>
      <c r="I37" s="134" t="s">
        <v>372</v>
      </c>
      <c r="J37" s="134" t="s">
        <v>1436</v>
      </c>
      <c r="K37" s="128" t="s">
        <v>20</v>
      </c>
      <c r="L37" s="128" t="s">
        <v>1432</v>
      </c>
      <c r="M37" s="129">
        <v>363</v>
      </c>
      <c r="N37" s="129">
        <f t="shared" si="0"/>
        <v>11.93</v>
      </c>
      <c r="O37" s="129" t="s">
        <v>607</v>
      </c>
      <c r="P37" s="129" t="s">
        <v>608</v>
      </c>
      <c r="Q37" s="129">
        <v>361</v>
      </c>
      <c r="R37" s="130" t="str">
        <f>IF(M37=Q37,"是","否")</f>
        <v>否</v>
      </c>
      <c r="S37" s="129">
        <f t="shared" si="1"/>
        <v>11.87</v>
      </c>
      <c r="T37" s="131" t="s">
        <v>1433</v>
      </c>
      <c r="U37" s="131" t="s">
        <v>1433</v>
      </c>
      <c r="V37" s="129" t="s">
        <v>1434</v>
      </c>
      <c r="W37" s="132">
        <v>0</v>
      </c>
    </row>
    <row r="38" spans="1:23" ht="12.75">
      <c r="A38" s="128" t="s">
        <v>581</v>
      </c>
      <c r="B38" s="134" t="s">
        <v>949</v>
      </c>
      <c r="C38" s="134" t="s">
        <v>1428</v>
      </c>
      <c r="D38" s="128" t="s">
        <v>1429</v>
      </c>
      <c r="E38" s="128" t="s">
        <v>292</v>
      </c>
      <c r="F38" s="128" t="s">
        <v>1430</v>
      </c>
      <c r="G38" s="128" t="s">
        <v>213</v>
      </c>
      <c r="H38" s="128" t="s">
        <v>374</v>
      </c>
      <c r="I38" s="134" t="s">
        <v>375</v>
      </c>
      <c r="J38" s="134" t="s">
        <v>1436</v>
      </c>
      <c r="K38" s="128" t="s">
        <v>20</v>
      </c>
      <c r="L38" s="128" t="s">
        <v>1432</v>
      </c>
      <c r="M38" s="129">
        <v>365</v>
      </c>
      <c r="N38" s="129">
        <f t="shared" si="0"/>
        <v>12</v>
      </c>
      <c r="O38" s="129" t="s">
        <v>607</v>
      </c>
      <c r="P38" s="129" t="s">
        <v>608</v>
      </c>
      <c r="Q38" s="129">
        <v>353</v>
      </c>
      <c r="R38" s="130" t="str">
        <f>IF(M38=Q38,"是","否")</f>
        <v>否</v>
      </c>
      <c r="S38" s="129">
        <f t="shared" si="1"/>
        <v>11.61</v>
      </c>
      <c r="T38" s="131" t="s">
        <v>1433</v>
      </c>
      <c r="U38" s="131" t="s">
        <v>1433</v>
      </c>
      <c r="V38" s="129" t="s">
        <v>1434</v>
      </c>
      <c r="W38" s="132">
        <v>0</v>
      </c>
    </row>
    <row r="39" spans="1:23" ht="12.75">
      <c r="A39" s="128" t="s">
        <v>582</v>
      </c>
      <c r="B39" s="134" t="s">
        <v>955</v>
      </c>
      <c r="C39" s="134" t="s">
        <v>1428</v>
      </c>
      <c r="D39" s="128" t="s">
        <v>1429</v>
      </c>
      <c r="E39" s="128" t="s">
        <v>289</v>
      </c>
      <c r="F39" s="128" t="s">
        <v>1430</v>
      </c>
      <c r="G39" s="128" t="s">
        <v>213</v>
      </c>
      <c r="H39" s="128" t="s">
        <v>377</v>
      </c>
      <c r="I39" s="134" t="s">
        <v>378</v>
      </c>
      <c r="J39" s="134" t="s">
        <v>1436</v>
      </c>
      <c r="K39" s="128" t="s">
        <v>20</v>
      </c>
      <c r="L39" s="128" t="s">
        <v>1432</v>
      </c>
      <c r="M39" s="129">
        <v>365</v>
      </c>
      <c r="N39" s="129">
        <f t="shared" si="0"/>
        <v>12</v>
      </c>
      <c r="O39" s="129" t="s">
        <v>522</v>
      </c>
      <c r="P39" s="129" t="s">
        <v>523</v>
      </c>
      <c r="Q39" s="129">
        <v>359</v>
      </c>
      <c r="R39" s="130" t="str">
        <f>IF(M39=Q39,"是","否")</f>
        <v>否</v>
      </c>
      <c r="S39" s="129">
        <f t="shared" si="1"/>
        <v>11.8</v>
      </c>
      <c r="T39" s="131" t="s">
        <v>1433</v>
      </c>
      <c r="U39" s="131" t="s">
        <v>1433</v>
      </c>
      <c r="V39" s="129" t="s">
        <v>1434</v>
      </c>
      <c r="W39" s="132">
        <v>0</v>
      </c>
    </row>
    <row r="40" spans="1:23" ht="12.75">
      <c r="A40" s="128" t="s">
        <v>583</v>
      </c>
      <c r="B40" s="134" t="s">
        <v>1457</v>
      </c>
      <c r="C40" s="134" t="s">
        <v>1428</v>
      </c>
      <c r="D40" s="128" t="s">
        <v>1429</v>
      </c>
      <c r="E40" s="128" t="s">
        <v>354</v>
      </c>
      <c r="F40" s="128" t="s">
        <v>1430</v>
      </c>
      <c r="G40" s="128" t="s">
        <v>213</v>
      </c>
      <c r="H40" s="128" t="s">
        <v>380</v>
      </c>
      <c r="I40" s="134" t="s">
        <v>381</v>
      </c>
      <c r="J40" s="134" t="s">
        <v>1436</v>
      </c>
      <c r="K40" s="128" t="s">
        <v>20</v>
      </c>
      <c r="L40" s="128" t="s">
        <v>1432</v>
      </c>
      <c r="M40" s="129">
        <v>166</v>
      </c>
      <c r="N40" s="129">
        <f t="shared" si="0"/>
        <v>5.46</v>
      </c>
      <c r="O40" s="129" t="s">
        <v>611</v>
      </c>
      <c r="P40" s="129" t="s">
        <v>612</v>
      </c>
      <c r="Q40" s="129">
        <v>114</v>
      </c>
      <c r="R40" s="130" t="str">
        <f>IF(M40=Q40,"是","否")</f>
        <v>否</v>
      </c>
      <c r="S40" s="129">
        <f t="shared" si="1"/>
        <v>3.75</v>
      </c>
      <c r="T40" s="131" t="s">
        <v>1433</v>
      </c>
      <c r="U40" s="131" t="s">
        <v>1433</v>
      </c>
      <c r="V40" s="129" t="s">
        <v>1434</v>
      </c>
      <c r="W40" s="132">
        <v>0</v>
      </c>
    </row>
    <row r="41" spans="1:23" ht="12.75">
      <c r="A41" s="128" t="s">
        <v>584</v>
      </c>
      <c r="B41" s="134" t="s">
        <v>963</v>
      </c>
      <c r="C41" s="134" t="s">
        <v>1428</v>
      </c>
      <c r="D41" s="128" t="s">
        <v>1429</v>
      </c>
      <c r="E41" s="128" t="s">
        <v>282</v>
      </c>
      <c r="F41" s="128" t="s">
        <v>1430</v>
      </c>
      <c r="G41" s="128" t="s">
        <v>213</v>
      </c>
      <c r="H41" s="128" t="s">
        <v>383</v>
      </c>
      <c r="I41" s="134" t="s">
        <v>384</v>
      </c>
      <c r="J41" s="134" t="s">
        <v>1436</v>
      </c>
      <c r="K41" s="128" t="s">
        <v>20</v>
      </c>
      <c r="L41" s="128" t="s">
        <v>1432</v>
      </c>
      <c r="M41" s="129">
        <v>365</v>
      </c>
      <c r="N41" s="129">
        <f t="shared" si="0"/>
        <v>12</v>
      </c>
      <c r="O41" s="129" t="s">
        <v>605</v>
      </c>
      <c r="P41" s="129" t="s">
        <v>606</v>
      </c>
      <c r="Q41" s="129">
        <v>350</v>
      </c>
      <c r="R41" s="130" t="str">
        <f>IF(M41=Q41,"是","否")</f>
        <v>否</v>
      </c>
      <c r="S41" s="129">
        <f t="shared" si="1"/>
        <v>11.51</v>
      </c>
      <c r="T41" s="131" t="s">
        <v>1433</v>
      </c>
      <c r="U41" s="131" t="s">
        <v>1433</v>
      </c>
      <c r="V41" s="129" t="s">
        <v>1434</v>
      </c>
      <c r="W41" s="132">
        <v>0</v>
      </c>
    </row>
    <row r="42" spans="1:23" ht="12.75">
      <c r="A42" s="128" t="s">
        <v>585</v>
      </c>
      <c r="B42" s="134" t="s">
        <v>964</v>
      </c>
      <c r="C42" s="134" t="s">
        <v>1428</v>
      </c>
      <c r="D42" s="128" t="s">
        <v>1429</v>
      </c>
      <c r="E42" s="128" t="s">
        <v>289</v>
      </c>
      <c r="F42" s="128" t="s">
        <v>1430</v>
      </c>
      <c r="G42" s="128" t="s">
        <v>213</v>
      </c>
      <c r="H42" s="128" t="s">
        <v>386</v>
      </c>
      <c r="I42" s="134" t="s">
        <v>387</v>
      </c>
      <c r="J42" s="134" t="s">
        <v>1436</v>
      </c>
      <c r="K42" s="128" t="s">
        <v>20</v>
      </c>
      <c r="L42" s="128" t="s">
        <v>1432</v>
      </c>
      <c r="M42" s="129">
        <v>365</v>
      </c>
      <c r="N42" s="129">
        <f t="shared" si="0"/>
        <v>12</v>
      </c>
      <c r="O42" s="129" t="s">
        <v>522</v>
      </c>
      <c r="P42" s="129" t="s">
        <v>523</v>
      </c>
      <c r="Q42" s="129">
        <v>349</v>
      </c>
      <c r="R42" s="130" t="str">
        <f>IF(M42=Q42,"是","否")</f>
        <v>否</v>
      </c>
      <c r="S42" s="129">
        <f t="shared" si="1"/>
        <v>11.47</v>
      </c>
      <c r="T42" s="131" t="s">
        <v>1433</v>
      </c>
      <c r="U42" s="131" t="s">
        <v>1433</v>
      </c>
      <c r="V42" s="129" t="s">
        <v>1434</v>
      </c>
      <c r="W42" s="132">
        <v>0</v>
      </c>
    </row>
    <row r="43" spans="1:23" ht="12.75">
      <c r="A43" s="128" t="s">
        <v>586</v>
      </c>
      <c r="B43" s="134" t="s">
        <v>967</v>
      </c>
      <c r="C43" s="134" t="s">
        <v>1428</v>
      </c>
      <c r="D43" s="128" t="s">
        <v>1429</v>
      </c>
      <c r="E43" s="128" t="s">
        <v>289</v>
      </c>
      <c r="F43" s="128" t="s">
        <v>1430</v>
      </c>
      <c r="G43" s="128" t="s">
        <v>213</v>
      </c>
      <c r="H43" s="128" t="s">
        <v>389</v>
      </c>
      <c r="I43" s="134" t="s">
        <v>390</v>
      </c>
      <c r="J43" s="134" t="s">
        <v>1436</v>
      </c>
      <c r="K43" s="128" t="s">
        <v>20</v>
      </c>
      <c r="L43" s="128" t="s">
        <v>1432</v>
      </c>
      <c r="M43" s="129">
        <v>365</v>
      </c>
      <c r="N43" s="129">
        <f t="shared" si="0"/>
        <v>12</v>
      </c>
      <c r="O43" s="129" t="s">
        <v>522</v>
      </c>
      <c r="P43" s="129" t="s">
        <v>523</v>
      </c>
      <c r="Q43" s="129">
        <v>355</v>
      </c>
      <c r="R43" s="130" t="str">
        <f>IF(M43=Q43,"是","否")</f>
        <v>否</v>
      </c>
      <c r="S43" s="129">
        <f t="shared" si="1"/>
        <v>11.67</v>
      </c>
      <c r="T43" s="131" t="s">
        <v>1433</v>
      </c>
      <c r="U43" s="131" t="s">
        <v>1433</v>
      </c>
      <c r="V43" s="129" t="s">
        <v>1434</v>
      </c>
      <c r="W43" s="132">
        <v>0</v>
      </c>
    </row>
    <row r="44" spans="1:23" ht="12.75">
      <c r="A44" s="128" t="s">
        <v>587</v>
      </c>
      <c r="B44" s="134" t="s">
        <v>1458</v>
      </c>
      <c r="C44" s="134" t="s">
        <v>1428</v>
      </c>
      <c r="D44" s="128" t="s">
        <v>1429</v>
      </c>
      <c r="E44" s="128" t="s">
        <v>282</v>
      </c>
      <c r="F44" s="128" t="s">
        <v>1430</v>
      </c>
      <c r="G44" s="128" t="s">
        <v>213</v>
      </c>
      <c r="H44" s="128" t="s">
        <v>391</v>
      </c>
      <c r="I44" s="134" t="s">
        <v>392</v>
      </c>
      <c r="J44" s="134" t="s">
        <v>1436</v>
      </c>
      <c r="K44" s="128" t="s">
        <v>20</v>
      </c>
      <c r="L44" s="128" t="s">
        <v>1432</v>
      </c>
      <c r="M44" s="129">
        <v>363</v>
      </c>
      <c r="N44" s="129">
        <f t="shared" si="0"/>
        <v>11.93</v>
      </c>
      <c r="O44" s="129" t="s">
        <v>605</v>
      </c>
      <c r="P44" s="129" t="s">
        <v>606</v>
      </c>
      <c r="Q44" s="129">
        <v>339</v>
      </c>
      <c r="R44" s="130" t="str">
        <f>IF(M44=Q44,"是","否")</f>
        <v>否</v>
      </c>
      <c r="S44" s="129">
        <f t="shared" si="1"/>
        <v>11.15</v>
      </c>
      <c r="T44" s="131" t="s">
        <v>1433</v>
      </c>
      <c r="U44" s="131" t="s">
        <v>1433</v>
      </c>
      <c r="V44" s="129" t="s">
        <v>1434</v>
      </c>
      <c r="W44" s="132">
        <v>0</v>
      </c>
    </row>
    <row r="45" spans="1:23" ht="12.75">
      <c r="A45" s="128" t="s">
        <v>588</v>
      </c>
      <c r="B45" s="134" t="s">
        <v>1485</v>
      </c>
      <c r="C45" s="134" t="s">
        <v>1428</v>
      </c>
      <c r="D45" s="128" t="s">
        <v>1429</v>
      </c>
      <c r="E45" s="128" t="s">
        <v>292</v>
      </c>
      <c r="F45" s="128" t="s">
        <v>1430</v>
      </c>
      <c r="G45" s="128" t="s">
        <v>213</v>
      </c>
      <c r="H45" s="128" t="s">
        <v>393</v>
      </c>
      <c r="I45" s="134" t="s">
        <v>394</v>
      </c>
      <c r="J45" s="134" t="s">
        <v>1436</v>
      </c>
      <c r="K45" s="128" t="s">
        <v>20</v>
      </c>
      <c r="L45" s="128" t="s">
        <v>1432</v>
      </c>
      <c r="M45" s="129">
        <v>365</v>
      </c>
      <c r="N45" s="129">
        <f t="shared" si="0"/>
        <v>12</v>
      </c>
      <c r="O45" s="129" t="s">
        <v>607</v>
      </c>
      <c r="P45" s="129" t="s">
        <v>608</v>
      </c>
      <c r="Q45" s="129">
        <v>357</v>
      </c>
      <c r="R45" s="130" t="str">
        <f>IF(M45=Q45,"是","否")</f>
        <v>否</v>
      </c>
      <c r="S45" s="129">
        <f t="shared" si="1"/>
        <v>11.74</v>
      </c>
      <c r="T45" s="131" t="s">
        <v>1433</v>
      </c>
      <c r="U45" s="131" t="s">
        <v>1433</v>
      </c>
      <c r="V45" s="129" t="s">
        <v>1434</v>
      </c>
      <c r="W45" s="132">
        <v>0</v>
      </c>
    </row>
    <row r="46" spans="1:23" ht="12.75">
      <c r="A46" s="128" t="s">
        <v>617</v>
      </c>
      <c r="B46" s="134" t="s">
        <v>1459</v>
      </c>
      <c r="C46" s="134" t="s">
        <v>1428</v>
      </c>
      <c r="D46" s="128" t="s">
        <v>1429</v>
      </c>
      <c r="E46" s="128" t="s">
        <v>282</v>
      </c>
      <c r="F46" s="128" t="s">
        <v>1430</v>
      </c>
      <c r="G46" s="128" t="s">
        <v>213</v>
      </c>
      <c r="H46" s="128" t="s">
        <v>396</v>
      </c>
      <c r="I46" s="134" t="s">
        <v>397</v>
      </c>
      <c r="J46" s="134" t="s">
        <v>1436</v>
      </c>
      <c r="K46" s="128" t="s">
        <v>20</v>
      </c>
      <c r="L46" s="128" t="s">
        <v>1432</v>
      </c>
      <c r="M46" s="129">
        <v>128</v>
      </c>
      <c r="N46" s="129">
        <f t="shared" si="0"/>
        <v>4.21</v>
      </c>
      <c r="O46" s="129" t="s">
        <v>605</v>
      </c>
      <c r="P46" s="129" t="s">
        <v>606</v>
      </c>
      <c r="Q46" s="129">
        <v>121</v>
      </c>
      <c r="R46" s="130" t="str">
        <f>IF(M46=Q46,"是","否")</f>
        <v>否</v>
      </c>
      <c r="S46" s="129">
        <f t="shared" si="1"/>
        <v>3.98</v>
      </c>
      <c r="T46" s="131" t="s">
        <v>1433</v>
      </c>
      <c r="U46" s="131" t="s">
        <v>1433</v>
      </c>
      <c r="V46" s="129" t="s">
        <v>1434</v>
      </c>
      <c r="W46" s="132">
        <v>0</v>
      </c>
    </row>
    <row r="47" spans="1:23" ht="12.75">
      <c r="A47" s="128" t="s">
        <v>618</v>
      </c>
      <c r="B47" s="134" t="s">
        <v>1454</v>
      </c>
      <c r="C47" s="134" t="s">
        <v>1428</v>
      </c>
      <c r="D47" s="128" t="s">
        <v>1429</v>
      </c>
      <c r="E47" s="128" t="s">
        <v>292</v>
      </c>
      <c r="F47" s="128" t="s">
        <v>1430</v>
      </c>
      <c r="G47" s="128" t="s">
        <v>213</v>
      </c>
      <c r="H47" s="128" t="s">
        <v>399</v>
      </c>
      <c r="I47" s="134" t="s">
        <v>400</v>
      </c>
      <c r="J47" s="134" t="s">
        <v>1436</v>
      </c>
      <c r="K47" s="128" t="s">
        <v>20</v>
      </c>
      <c r="L47" s="128" t="s">
        <v>1432</v>
      </c>
      <c r="M47" s="129">
        <v>354</v>
      </c>
      <c r="N47" s="129">
        <f t="shared" si="0"/>
        <v>11.64</v>
      </c>
      <c r="O47" s="129" t="s">
        <v>607</v>
      </c>
      <c r="P47" s="129" t="s">
        <v>608</v>
      </c>
      <c r="Q47" s="129">
        <v>348</v>
      </c>
      <c r="R47" s="130" t="str">
        <f>IF(M47=Q47,"是","否")</f>
        <v>否</v>
      </c>
      <c r="S47" s="129">
        <f t="shared" si="1"/>
        <v>11.44</v>
      </c>
      <c r="T47" s="131" t="s">
        <v>1433</v>
      </c>
      <c r="U47" s="131" t="s">
        <v>1433</v>
      </c>
      <c r="V47" s="129" t="s">
        <v>1434</v>
      </c>
      <c r="W47" s="132">
        <v>0</v>
      </c>
    </row>
    <row r="48" spans="1:23" ht="12.75">
      <c r="A48" s="128" t="s">
        <v>619</v>
      </c>
      <c r="B48" s="134" t="s">
        <v>1461</v>
      </c>
      <c r="C48" s="134" t="s">
        <v>1428</v>
      </c>
      <c r="D48" s="128" t="s">
        <v>1429</v>
      </c>
      <c r="E48" s="128" t="s">
        <v>281</v>
      </c>
      <c r="F48" s="128" t="s">
        <v>1430</v>
      </c>
      <c r="G48" s="128" t="s">
        <v>213</v>
      </c>
      <c r="H48" s="128" t="s">
        <v>402</v>
      </c>
      <c r="I48" s="134" t="s">
        <v>403</v>
      </c>
      <c r="J48" s="134" t="s">
        <v>1436</v>
      </c>
      <c r="K48" s="128" t="s">
        <v>20</v>
      </c>
      <c r="L48" s="128" t="s">
        <v>1432</v>
      </c>
      <c r="M48" s="129">
        <v>34</v>
      </c>
      <c r="N48" s="129">
        <f t="shared" si="0"/>
        <v>1.12</v>
      </c>
      <c r="O48" s="129" t="s">
        <v>613</v>
      </c>
      <c r="P48" s="129" t="s">
        <v>614</v>
      </c>
      <c r="Q48" s="129">
        <v>32</v>
      </c>
      <c r="R48" s="130" t="str">
        <f>IF(M48=Q48,"是","否")</f>
        <v>否</v>
      </c>
      <c r="S48" s="129">
        <f t="shared" si="1"/>
        <v>1.05</v>
      </c>
      <c r="T48" s="131" t="s">
        <v>1433</v>
      </c>
      <c r="U48" s="131" t="s">
        <v>1433</v>
      </c>
      <c r="V48" s="129" t="s">
        <v>1434</v>
      </c>
      <c r="W48" s="132">
        <v>0</v>
      </c>
    </row>
    <row r="49" spans="1:23" ht="12.75">
      <c r="A49" s="128" t="s">
        <v>620</v>
      </c>
      <c r="B49" s="134" t="s">
        <v>1446</v>
      </c>
      <c r="C49" s="134" t="s">
        <v>1428</v>
      </c>
      <c r="D49" s="128" t="s">
        <v>1429</v>
      </c>
      <c r="E49" s="128" t="s">
        <v>289</v>
      </c>
      <c r="F49" s="128" t="s">
        <v>1430</v>
      </c>
      <c r="G49" s="128" t="s">
        <v>213</v>
      </c>
      <c r="H49" s="128" t="s">
        <v>405</v>
      </c>
      <c r="I49" s="134" t="s">
        <v>406</v>
      </c>
      <c r="J49" s="134" t="s">
        <v>1436</v>
      </c>
      <c r="K49" s="128" t="s">
        <v>20</v>
      </c>
      <c r="L49" s="128" t="s">
        <v>1432</v>
      </c>
      <c r="M49" s="129">
        <v>365</v>
      </c>
      <c r="N49" s="129">
        <f t="shared" si="0"/>
        <v>12</v>
      </c>
      <c r="O49" s="129" t="s">
        <v>522</v>
      </c>
      <c r="P49" s="129" t="s">
        <v>523</v>
      </c>
      <c r="Q49" s="129">
        <v>354</v>
      </c>
      <c r="R49" s="130" t="str">
        <f>IF(M49=Q49,"是","否")</f>
        <v>否</v>
      </c>
      <c r="S49" s="129">
        <f t="shared" si="1"/>
        <v>11.64</v>
      </c>
      <c r="T49" s="131" t="s">
        <v>1433</v>
      </c>
      <c r="U49" s="131" t="s">
        <v>1433</v>
      </c>
      <c r="V49" s="129" t="s">
        <v>1434</v>
      </c>
      <c r="W49" s="132">
        <v>0</v>
      </c>
    </row>
    <row r="50" spans="1:23" ht="12.75">
      <c r="A50" s="128" t="s">
        <v>621</v>
      </c>
      <c r="B50" s="134" t="s">
        <v>1455</v>
      </c>
      <c r="C50" s="134" t="s">
        <v>1428</v>
      </c>
      <c r="D50" s="128" t="s">
        <v>1429</v>
      </c>
      <c r="E50" s="128" t="s">
        <v>292</v>
      </c>
      <c r="F50" s="128" t="s">
        <v>1430</v>
      </c>
      <c r="G50" s="128" t="s">
        <v>213</v>
      </c>
      <c r="H50" s="128" t="s">
        <v>408</v>
      </c>
      <c r="I50" s="134" t="s">
        <v>409</v>
      </c>
      <c r="J50" s="134" t="s">
        <v>1436</v>
      </c>
      <c r="K50" s="128" t="s">
        <v>20</v>
      </c>
      <c r="L50" s="128" t="s">
        <v>1432</v>
      </c>
      <c r="M50" s="129">
        <v>365</v>
      </c>
      <c r="N50" s="129">
        <f t="shared" si="0"/>
        <v>12</v>
      </c>
      <c r="O50" s="129" t="s">
        <v>607</v>
      </c>
      <c r="P50" s="129" t="s">
        <v>608</v>
      </c>
      <c r="Q50" s="129">
        <v>356</v>
      </c>
      <c r="R50" s="130" t="str">
        <f>IF(M50=Q50,"是","否")</f>
        <v>否</v>
      </c>
      <c r="S50" s="129">
        <f t="shared" si="1"/>
        <v>11.7</v>
      </c>
      <c r="T50" s="131" t="s">
        <v>1433</v>
      </c>
      <c r="U50" s="131" t="s">
        <v>1433</v>
      </c>
      <c r="V50" s="129" t="s">
        <v>1434</v>
      </c>
      <c r="W50" s="132">
        <v>0</v>
      </c>
    </row>
    <row r="51" spans="1:23" ht="12.75">
      <c r="A51" s="128" t="s">
        <v>622</v>
      </c>
      <c r="B51" s="134" t="s">
        <v>1447</v>
      </c>
      <c r="C51" s="134" t="s">
        <v>1428</v>
      </c>
      <c r="D51" s="128" t="s">
        <v>1429</v>
      </c>
      <c r="E51" s="128" t="s">
        <v>289</v>
      </c>
      <c r="F51" s="128" t="s">
        <v>1430</v>
      </c>
      <c r="G51" s="128" t="s">
        <v>213</v>
      </c>
      <c r="H51" s="128" t="s">
        <v>411</v>
      </c>
      <c r="I51" s="134" t="s">
        <v>412</v>
      </c>
      <c r="J51" s="134" t="s">
        <v>1436</v>
      </c>
      <c r="K51" s="128" t="s">
        <v>20</v>
      </c>
      <c r="L51" s="128" t="s">
        <v>1432</v>
      </c>
      <c r="M51" s="129">
        <v>365</v>
      </c>
      <c r="N51" s="129">
        <f t="shared" si="0"/>
        <v>12</v>
      </c>
      <c r="O51" s="129" t="s">
        <v>522</v>
      </c>
      <c r="P51" s="129" t="s">
        <v>523</v>
      </c>
      <c r="Q51" s="129">
        <v>356</v>
      </c>
      <c r="R51" s="130" t="str">
        <f>IF(M51=Q51,"是","否")</f>
        <v>否</v>
      </c>
      <c r="S51" s="129">
        <f t="shared" si="1"/>
        <v>11.7</v>
      </c>
      <c r="T51" s="131" t="s">
        <v>1433</v>
      </c>
      <c r="U51" s="131" t="s">
        <v>1433</v>
      </c>
      <c r="V51" s="129" t="s">
        <v>1434</v>
      </c>
      <c r="W51" s="132">
        <v>0</v>
      </c>
    </row>
    <row r="52" spans="1:23" ht="12.75">
      <c r="A52" s="128" t="s">
        <v>623</v>
      </c>
      <c r="B52" s="134" t="s">
        <v>1002</v>
      </c>
      <c r="C52" s="134" t="s">
        <v>1428</v>
      </c>
      <c r="D52" s="128" t="s">
        <v>1429</v>
      </c>
      <c r="E52" s="128" t="s">
        <v>292</v>
      </c>
      <c r="F52" s="128" t="s">
        <v>1430</v>
      </c>
      <c r="G52" s="128" t="s">
        <v>213</v>
      </c>
      <c r="H52" s="128" t="s">
        <v>414</v>
      </c>
      <c r="I52" s="134" t="s">
        <v>415</v>
      </c>
      <c r="J52" s="134" t="s">
        <v>1436</v>
      </c>
      <c r="K52" s="128" t="s">
        <v>20</v>
      </c>
      <c r="L52" s="128" t="s">
        <v>1432</v>
      </c>
      <c r="M52" s="129">
        <v>365</v>
      </c>
      <c r="N52" s="129">
        <f t="shared" si="0"/>
        <v>12</v>
      </c>
      <c r="O52" s="129" t="s">
        <v>607</v>
      </c>
      <c r="P52" s="129" t="s">
        <v>608</v>
      </c>
      <c r="Q52" s="129">
        <v>325</v>
      </c>
      <c r="R52" s="130" t="str">
        <f>IF(M52=Q52,"是","否")</f>
        <v>否</v>
      </c>
      <c r="S52" s="129">
        <f t="shared" si="1"/>
        <v>10.68</v>
      </c>
      <c r="T52" s="131" t="s">
        <v>1433</v>
      </c>
      <c r="U52" s="131" t="s">
        <v>1433</v>
      </c>
      <c r="V52" s="129" t="s">
        <v>1434</v>
      </c>
      <c r="W52" s="132">
        <v>0</v>
      </c>
    </row>
    <row r="53" spans="1:23" ht="12.75">
      <c r="A53" s="128" t="s">
        <v>624</v>
      </c>
      <c r="B53" s="134" t="s">
        <v>1003</v>
      </c>
      <c r="C53" s="134" t="s">
        <v>1428</v>
      </c>
      <c r="D53" s="128" t="s">
        <v>1429</v>
      </c>
      <c r="E53" s="128" t="s">
        <v>299</v>
      </c>
      <c r="F53" s="128" t="s">
        <v>1430</v>
      </c>
      <c r="G53" s="128" t="s">
        <v>213</v>
      </c>
      <c r="H53" s="128" t="s">
        <v>417</v>
      </c>
      <c r="I53" s="134" t="s">
        <v>418</v>
      </c>
      <c r="J53" s="134" t="s">
        <v>1436</v>
      </c>
      <c r="K53" s="128" t="s">
        <v>20</v>
      </c>
      <c r="L53" s="128" t="s">
        <v>1432</v>
      </c>
      <c r="M53" s="129">
        <v>365</v>
      </c>
      <c r="N53" s="129">
        <f t="shared" si="0"/>
        <v>12</v>
      </c>
      <c r="O53" s="129" t="s">
        <v>609</v>
      </c>
      <c r="P53" s="129" t="s">
        <v>610</v>
      </c>
      <c r="Q53" s="129">
        <v>348</v>
      </c>
      <c r="R53" s="130" t="str">
        <f>IF(M53=Q53,"是","否")</f>
        <v>否</v>
      </c>
      <c r="S53" s="129">
        <f t="shared" si="1"/>
        <v>11.44</v>
      </c>
      <c r="T53" s="131" t="s">
        <v>1433</v>
      </c>
      <c r="U53" s="131" t="s">
        <v>1433</v>
      </c>
      <c r="V53" s="129" t="s">
        <v>1434</v>
      </c>
      <c r="W53" s="132">
        <v>0</v>
      </c>
    </row>
    <row r="54" spans="1:23" ht="12.75">
      <c r="A54" s="128" t="s">
        <v>625</v>
      </c>
      <c r="B54" s="134" t="s">
        <v>1460</v>
      </c>
      <c r="C54" s="134" t="s">
        <v>1428</v>
      </c>
      <c r="D54" s="128" t="s">
        <v>1429</v>
      </c>
      <c r="E54" s="128" t="s">
        <v>299</v>
      </c>
      <c r="F54" s="128" t="s">
        <v>1430</v>
      </c>
      <c r="G54" s="128" t="s">
        <v>213</v>
      </c>
      <c r="H54" s="128" t="s">
        <v>420</v>
      </c>
      <c r="I54" s="134" t="s">
        <v>421</v>
      </c>
      <c r="J54" s="134" t="s">
        <v>1436</v>
      </c>
      <c r="K54" s="128" t="s">
        <v>20</v>
      </c>
      <c r="L54" s="128" t="s">
        <v>1432</v>
      </c>
      <c r="M54" s="129">
        <v>365</v>
      </c>
      <c r="N54" s="129">
        <f t="shared" si="0"/>
        <v>12</v>
      </c>
      <c r="O54" s="129" t="s">
        <v>609</v>
      </c>
      <c r="P54" s="129" t="s">
        <v>610</v>
      </c>
      <c r="Q54" s="129">
        <v>361</v>
      </c>
      <c r="R54" s="130" t="str">
        <f>IF(M54=Q54,"是","否")</f>
        <v>否</v>
      </c>
      <c r="S54" s="129">
        <f t="shared" si="1"/>
        <v>11.87</v>
      </c>
      <c r="T54" s="131" t="s">
        <v>1433</v>
      </c>
      <c r="U54" s="131" t="s">
        <v>1433</v>
      </c>
      <c r="V54" s="129" t="s">
        <v>1434</v>
      </c>
      <c r="W54" s="132">
        <v>0</v>
      </c>
    </row>
    <row r="55" spans="1:23" ht="12.75">
      <c r="A55" s="128" t="s">
        <v>626</v>
      </c>
      <c r="B55" s="134" t="s">
        <v>1464</v>
      </c>
      <c r="C55" s="134" t="s">
        <v>1428</v>
      </c>
      <c r="D55" s="128" t="s">
        <v>1429</v>
      </c>
      <c r="E55" s="128" t="s">
        <v>354</v>
      </c>
      <c r="F55" s="128" t="s">
        <v>1430</v>
      </c>
      <c r="G55" s="128" t="s">
        <v>213</v>
      </c>
      <c r="H55" s="128" t="s">
        <v>423</v>
      </c>
      <c r="I55" s="134" t="s">
        <v>424</v>
      </c>
      <c r="J55" s="134" t="s">
        <v>1436</v>
      </c>
      <c r="K55" s="128" t="s">
        <v>20</v>
      </c>
      <c r="L55" s="128" t="s">
        <v>1432</v>
      </c>
      <c r="M55" s="129">
        <v>275</v>
      </c>
      <c r="N55" s="129">
        <f t="shared" si="0"/>
        <v>9.04</v>
      </c>
      <c r="O55" s="129" t="s">
        <v>611</v>
      </c>
      <c r="P55" s="129" t="s">
        <v>612</v>
      </c>
      <c r="Q55" s="129">
        <v>268</v>
      </c>
      <c r="R55" s="130" t="str">
        <f>IF(M55=Q55,"是","否")</f>
        <v>否</v>
      </c>
      <c r="S55" s="129">
        <f t="shared" si="1"/>
        <v>8.81</v>
      </c>
      <c r="T55" s="131" t="s">
        <v>1433</v>
      </c>
      <c r="U55" s="131" t="s">
        <v>1433</v>
      </c>
      <c r="V55" s="129" t="s">
        <v>1434</v>
      </c>
      <c r="W55" s="132">
        <v>0</v>
      </c>
    </row>
    <row r="56" spans="1:23" ht="12.75">
      <c r="A56" s="128" t="s">
        <v>627</v>
      </c>
      <c r="B56" s="134" t="s">
        <v>1013</v>
      </c>
      <c r="C56" s="134" t="s">
        <v>1428</v>
      </c>
      <c r="D56" s="128" t="s">
        <v>1429</v>
      </c>
      <c r="E56" s="128" t="s">
        <v>426</v>
      </c>
      <c r="F56" s="128" t="s">
        <v>1430</v>
      </c>
      <c r="G56" s="128" t="s">
        <v>213</v>
      </c>
      <c r="H56" s="128" t="s">
        <v>427</v>
      </c>
      <c r="I56" s="134" t="s">
        <v>428</v>
      </c>
      <c r="J56" s="134" t="s">
        <v>1436</v>
      </c>
      <c r="K56" s="128" t="s">
        <v>20</v>
      </c>
      <c r="L56" s="128" t="s">
        <v>1432</v>
      </c>
      <c r="M56" s="129">
        <v>304</v>
      </c>
      <c r="N56" s="129">
        <f t="shared" si="0"/>
        <v>9.99</v>
      </c>
      <c r="O56" s="129" t="s">
        <v>615</v>
      </c>
      <c r="P56" s="129" t="s">
        <v>616</v>
      </c>
      <c r="Q56" s="129">
        <v>269</v>
      </c>
      <c r="R56" s="130" t="str">
        <f>IF(M56=Q56,"是","否")</f>
        <v>否</v>
      </c>
      <c r="S56" s="129">
        <f t="shared" si="1"/>
        <v>8.84</v>
      </c>
      <c r="T56" s="131" t="s">
        <v>1433</v>
      </c>
      <c r="U56" s="131" t="s">
        <v>1433</v>
      </c>
      <c r="V56" s="129" t="s">
        <v>1434</v>
      </c>
      <c r="W56" s="132">
        <v>0</v>
      </c>
    </row>
    <row r="57" spans="1:23" ht="12.75">
      <c r="A57" s="128" t="s">
        <v>628</v>
      </c>
      <c r="B57" s="134" t="s">
        <v>1016</v>
      </c>
      <c r="C57" s="134" t="s">
        <v>1428</v>
      </c>
      <c r="D57" s="128" t="s">
        <v>1429</v>
      </c>
      <c r="E57" s="128" t="s">
        <v>299</v>
      </c>
      <c r="F57" s="128" t="s">
        <v>1430</v>
      </c>
      <c r="G57" s="128" t="s">
        <v>213</v>
      </c>
      <c r="H57" s="128" t="s">
        <v>430</v>
      </c>
      <c r="I57" s="134" t="s">
        <v>431</v>
      </c>
      <c r="J57" s="134" t="s">
        <v>1436</v>
      </c>
      <c r="K57" s="128" t="s">
        <v>20</v>
      </c>
      <c r="L57" s="128" t="s">
        <v>1432</v>
      </c>
      <c r="M57" s="129">
        <v>365</v>
      </c>
      <c r="N57" s="129">
        <f t="shared" si="0"/>
        <v>12</v>
      </c>
      <c r="O57" s="129" t="s">
        <v>609</v>
      </c>
      <c r="P57" s="129" t="s">
        <v>610</v>
      </c>
      <c r="Q57" s="129">
        <v>361</v>
      </c>
      <c r="R57" s="130" t="str">
        <f>IF(M57=Q57,"是","否")</f>
        <v>否</v>
      </c>
      <c r="S57" s="129">
        <f t="shared" si="1"/>
        <v>11.87</v>
      </c>
      <c r="T57" s="131" t="s">
        <v>1433</v>
      </c>
      <c r="U57" s="131" t="s">
        <v>1433</v>
      </c>
      <c r="V57" s="129" t="s">
        <v>1434</v>
      </c>
      <c r="W57" s="132">
        <v>0</v>
      </c>
    </row>
    <row r="58" spans="1:23" ht="12.75">
      <c r="A58" s="128" t="s">
        <v>629</v>
      </c>
      <c r="B58" s="134" t="s">
        <v>1486</v>
      </c>
      <c r="C58" s="134" t="s">
        <v>1428</v>
      </c>
      <c r="D58" s="128" t="s">
        <v>1429</v>
      </c>
      <c r="E58" s="128" t="s">
        <v>354</v>
      </c>
      <c r="F58" s="128" t="s">
        <v>1430</v>
      </c>
      <c r="G58" s="128" t="s">
        <v>213</v>
      </c>
      <c r="H58" s="128" t="s">
        <v>433</v>
      </c>
      <c r="I58" s="134" t="s">
        <v>434</v>
      </c>
      <c r="J58" s="134" t="s">
        <v>1436</v>
      </c>
      <c r="K58" s="128" t="s">
        <v>20</v>
      </c>
      <c r="L58" s="128" t="s">
        <v>1432</v>
      </c>
      <c r="M58" s="129">
        <v>248</v>
      </c>
      <c r="N58" s="129">
        <f t="shared" si="0"/>
        <v>8.15</v>
      </c>
      <c r="O58" s="129" t="s">
        <v>611</v>
      </c>
      <c r="P58" s="129" t="s">
        <v>612</v>
      </c>
      <c r="Q58" s="129">
        <v>249</v>
      </c>
      <c r="R58" s="130" t="str">
        <f>IF(M58=Q58,"是","否")</f>
        <v>否</v>
      </c>
      <c r="S58" s="129">
        <f t="shared" si="1"/>
        <v>8.19</v>
      </c>
      <c r="T58" s="131" t="s">
        <v>1433</v>
      </c>
      <c r="U58" s="131" t="s">
        <v>1433</v>
      </c>
      <c r="V58" s="129" t="s">
        <v>1434</v>
      </c>
      <c r="W58" s="132">
        <v>0</v>
      </c>
    </row>
    <row r="59" spans="1:23" ht="12.75">
      <c r="A59" s="128" t="s">
        <v>630</v>
      </c>
      <c r="B59" s="134" t="s">
        <v>1019</v>
      </c>
      <c r="C59" s="134" t="s">
        <v>1428</v>
      </c>
      <c r="D59" s="128" t="s">
        <v>1429</v>
      </c>
      <c r="E59" s="128" t="s">
        <v>281</v>
      </c>
      <c r="F59" s="128" t="s">
        <v>1430</v>
      </c>
      <c r="G59" s="128" t="s">
        <v>213</v>
      </c>
      <c r="H59" s="128" t="s">
        <v>436</v>
      </c>
      <c r="I59" s="134" t="s">
        <v>437</v>
      </c>
      <c r="J59" s="134" t="s">
        <v>1436</v>
      </c>
      <c r="K59" s="128" t="s">
        <v>20</v>
      </c>
      <c r="L59" s="128" t="s">
        <v>1432</v>
      </c>
      <c r="M59" s="129">
        <v>34</v>
      </c>
      <c r="N59" s="129">
        <f t="shared" si="0"/>
        <v>1.12</v>
      </c>
      <c r="O59" s="129" t="s">
        <v>613</v>
      </c>
      <c r="P59" s="129" t="s">
        <v>614</v>
      </c>
      <c r="Q59" s="129">
        <v>34</v>
      </c>
      <c r="R59" s="130" t="str">
        <f>IF(M59=Q59,"是","否")</f>
        <v>是</v>
      </c>
      <c r="S59" s="129">
        <f t="shared" si="1"/>
        <v>1.12</v>
      </c>
      <c r="T59" s="131" t="s">
        <v>1433</v>
      </c>
      <c r="U59" s="131" t="s">
        <v>1433</v>
      </c>
      <c r="V59" s="129" t="s">
        <v>1434</v>
      </c>
      <c r="W59" s="132">
        <v>0</v>
      </c>
    </row>
    <row r="60" spans="1:23" ht="12.75">
      <c r="A60" s="128" t="s">
        <v>631</v>
      </c>
      <c r="B60" s="134" t="s">
        <v>1020</v>
      </c>
      <c r="C60" s="134" t="s">
        <v>1428</v>
      </c>
      <c r="D60" s="128" t="s">
        <v>1429</v>
      </c>
      <c r="E60" s="128" t="s">
        <v>354</v>
      </c>
      <c r="F60" s="128" t="s">
        <v>1430</v>
      </c>
      <c r="G60" s="128" t="s">
        <v>213</v>
      </c>
      <c r="H60" s="128" t="s">
        <v>439</v>
      </c>
      <c r="I60" s="134" t="s">
        <v>440</v>
      </c>
      <c r="J60" s="134" t="s">
        <v>1436</v>
      </c>
      <c r="K60" s="128" t="s">
        <v>20</v>
      </c>
      <c r="L60" s="128" t="s">
        <v>1432</v>
      </c>
      <c r="M60" s="129">
        <v>184</v>
      </c>
      <c r="N60" s="129">
        <f t="shared" si="0"/>
        <v>6.05</v>
      </c>
      <c r="O60" s="129" t="s">
        <v>611</v>
      </c>
      <c r="P60" s="129" t="s">
        <v>612</v>
      </c>
      <c r="Q60" s="129">
        <v>130</v>
      </c>
      <c r="R60" s="130" t="str">
        <f>IF(M60=Q60,"是","否")</f>
        <v>否</v>
      </c>
      <c r="S60" s="129">
        <f t="shared" si="1"/>
        <v>4.27</v>
      </c>
      <c r="T60" s="131" t="s">
        <v>1433</v>
      </c>
      <c r="U60" s="131" t="s">
        <v>1433</v>
      </c>
      <c r="V60" s="129" t="s">
        <v>1434</v>
      </c>
      <c r="W60" s="132">
        <v>0</v>
      </c>
    </row>
    <row r="61" spans="1:23" ht="12.75">
      <c r="A61" s="128" t="s">
        <v>632</v>
      </c>
      <c r="B61" s="134" t="s">
        <v>1463</v>
      </c>
      <c r="C61" s="134" t="s">
        <v>1428</v>
      </c>
      <c r="D61" s="128" t="s">
        <v>1429</v>
      </c>
      <c r="E61" s="128" t="s">
        <v>426</v>
      </c>
      <c r="F61" s="128" t="s">
        <v>1430</v>
      </c>
      <c r="G61" s="128" t="s">
        <v>213</v>
      </c>
      <c r="H61" s="128" t="s">
        <v>442</v>
      </c>
      <c r="I61" s="134" t="s">
        <v>443</v>
      </c>
      <c r="J61" s="134" t="s">
        <v>1436</v>
      </c>
      <c r="K61" s="128" t="s">
        <v>20</v>
      </c>
      <c r="L61" s="128" t="s">
        <v>1432</v>
      </c>
      <c r="M61" s="129">
        <v>365</v>
      </c>
      <c r="N61" s="129">
        <f t="shared" si="0"/>
        <v>12</v>
      </c>
      <c r="O61" s="129" t="s">
        <v>615</v>
      </c>
      <c r="P61" s="129" t="s">
        <v>616</v>
      </c>
      <c r="Q61" s="129">
        <v>355</v>
      </c>
      <c r="R61" s="130" t="str">
        <f>IF(M61=Q61,"是","否")</f>
        <v>否</v>
      </c>
      <c r="S61" s="129">
        <f t="shared" si="1"/>
        <v>11.67</v>
      </c>
      <c r="T61" s="131" t="s">
        <v>1433</v>
      </c>
      <c r="U61" s="131" t="s">
        <v>1433</v>
      </c>
      <c r="V61" s="129" t="s">
        <v>1434</v>
      </c>
      <c r="W61" s="132">
        <v>0</v>
      </c>
    </row>
    <row r="62" spans="1:23" ht="12.75">
      <c r="A62" s="128" t="s">
        <v>633</v>
      </c>
      <c r="B62" s="134" t="s">
        <v>1468</v>
      </c>
      <c r="C62" s="134" t="s">
        <v>1428</v>
      </c>
      <c r="D62" s="128" t="s">
        <v>1429</v>
      </c>
      <c r="E62" s="128" t="s">
        <v>281</v>
      </c>
      <c r="F62" s="128" t="s">
        <v>1430</v>
      </c>
      <c r="G62" s="128" t="s">
        <v>213</v>
      </c>
      <c r="H62" s="128" t="s">
        <v>445</v>
      </c>
      <c r="I62" s="134" t="s">
        <v>446</v>
      </c>
      <c r="J62" s="134" t="s">
        <v>1436</v>
      </c>
      <c r="K62" s="128" t="s">
        <v>20</v>
      </c>
      <c r="L62" s="128" t="s">
        <v>1432</v>
      </c>
      <c r="M62" s="129">
        <v>34</v>
      </c>
      <c r="N62" s="129">
        <f t="shared" si="0"/>
        <v>1.12</v>
      </c>
      <c r="O62" s="129" t="s">
        <v>613</v>
      </c>
      <c r="P62" s="129" t="s">
        <v>614</v>
      </c>
      <c r="Q62" s="129">
        <v>34</v>
      </c>
      <c r="R62" s="130" t="str">
        <f>IF(M62=Q62,"是","否")</f>
        <v>是</v>
      </c>
      <c r="S62" s="129">
        <f t="shared" si="1"/>
        <v>1.12</v>
      </c>
      <c r="T62" s="131" t="s">
        <v>1433</v>
      </c>
      <c r="U62" s="131" t="s">
        <v>1433</v>
      </c>
      <c r="V62" s="129" t="s">
        <v>1434</v>
      </c>
      <c r="W62" s="132">
        <v>0</v>
      </c>
    </row>
    <row r="63" spans="1:23" ht="12.75">
      <c r="A63" s="128" t="s">
        <v>634</v>
      </c>
      <c r="B63" s="134" t="s">
        <v>1465</v>
      </c>
      <c r="C63" s="134" t="s">
        <v>1428</v>
      </c>
      <c r="D63" s="128" t="s">
        <v>1429</v>
      </c>
      <c r="E63" s="128" t="s">
        <v>426</v>
      </c>
      <c r="F63" s="128" t="s">
        <v>1430</v>
      </c>
      <c r="G63" s="128" t="s">
        <v>213</v>
      </c>
      <c r="H63" s="128" t="s">
        <v>448</v>
      </c>
      <c r="I63" s="134" t="s">
        <v>449</v>
      </c>
      <c r="J63" s="134" t="s">
        <v>1436</v>
      </c>
      <c r="K63" s="128" t="s">
        <v>20</v>
      </c>
      <c r="L63" s="128" t="s">
        <v>1432</v>
      </c>
      <c r="M63" s="129">
        <v>325</v>
      </c>
      <c r="N63" s="129">
        <f t="shared" si="0"/>
        <v>10.68</v>
      </c>
      <c r="O63" s="129" t="s">
        <v>615</v>
      </c>
      <c r="P63" s="129" t="s">
        <v>616</v>
      </c>
      <c r="Q63" s="129">
        <v>298</v>
      </c>
      <c r="R63" s="130" t="str">
        <f>IF(M63=Q63,"是","否")</f>
        <v>否</v>
      </c>
      <c r="S63" s="129">
        <f t="shared" si="1"/>
        <v>9.8</v>
      </c>
      <c r="T63" s="131" t="s">
        <v>1433</v>
      </c>
      <c r="U63" s="131" t="s">
        <v>1433</v>
      </c>
      <c r="V63" s="129" t="s">
        <v>1434</v>
      </c>
      <c r="W63" s="132">
        <v>0</v>
      </c>
    </row>
    <row r="64" spans="1:23" ht="12.75">
      <c r="A64" s="128" t="s">
        <v>635</v>
      </c>
      <c r="B64" s="134" t="s">
        <v>1029</v>
      </c>
      <c r="C64" s="134" t="s">
        <v>1428</v>
      </c>
      <c r="D64" s="128" t="s">
        <v>1429</v>
      </c>
      <c r="E64" s="128" t="s">
        <v>354</v>
      </c>
      <c r="F64" s="128" t="s">
        <v>1430</v>
      </c>
      <c r="G64" s="128" t="s">
        <v>213</v>
      </c>
      <c r="H64" s="128" t="s">
        <v>451</v>
      </c>
      <c r="I64" s="134" t="s">
        <v>452</v>
      </c>
      <c r="J64" s="134" t="s">
        <v>1436</v>
      </c>
      <c r="K64" s="128" t="s">
        <v>20</v>
      </c>
      <c r="L64" s="128" t="s">
        <v>1432</v>
      </c>
      <c r="M64" s="129">
        <v>161</v>
      </c>
      <c r="N64" s="129">
        <f t="shared" si="0"/>
        <v>5.29</v>
      </c>
      <c r="O64" s="129" t="s">
        <v>611</v>
      </c>
      <c r="P64" s="129" t="s">
        <v>612</v>
      </c>
      <c r="Q64" s="129">
        <v>140</v>
      </c>
      <c r="R64" s="130" t="str">
        <f>IF(M64=Q64,"是","否")</f>
        <v>否</v>
      </c>
      <c r="S64" s="129">
        <f t="shared" si="1"/>
        <v>4.6</v>
      </c>
      <c r="T64" s="131" t="s">
        <v>1433</v>
      </c>
      <c r="U64" s="131" t="s">
        <v>1433</v>
      </c>
      <c r="V64" s="129" t="s">
        <v>1434</v>
      </c>
      <c r="W64" s="132">
        <v>0</v>
      </c>
    </row>
    <row r="65" spans="1:23" ht="12.75">
      <c r="A65" s="128" t="s">
        <v>636</v>
      </c>
      <c r="B65" s="134" t="s">
        <v>1466</v>
      </c>
      <c r="C65" s="134" t="s">
        <v>1428</v>
      </c>
      <c r="D65" s="128" t="s">
        <v>1429</v>
      </c>
      <c r="E65" s="128" t="s">
        <v>426</v>
      </c>
      <c r="F65" s="128" t="s">
        <v>1430</v>
      </c>
      <c r="G65" s="128" t="s">
        <v>213</v>
      </c>
      <c r="H65" s="128" t="s">
        <v>454</v>
      </c>
      <c r="I65" s="134" t="s">
        <v>455</v>
      </c>
      <c r="J65" s="134" t="s">
        <v>1436</v>
      </c>
      <c r="K65" s="128" t="s">
        <v>20</v>
      </c>
      <c r="L65" s="128" t="s">
        <v>1432</v>
      </c>
      <c r="M65" s="129">
        <v>314</v>
      </c>
      <c r="N65" s="129">
        <f t="shared" si="0"/>
        <v>10.32</v>
      </c>
      <c r="O65" s="129" t="s">
        <v>615</v>
      </c>
      <c r="P65" s="129" t="s">
        <v>616</v>
      </c>
      <c r="Q65" s="129">
        <v>295</v>
      </c>
      <c r="R65" s="130" t="str">
        <f>IF(M65=Q65,"是","否")</f>
        <v>否</v>
      </c>
      <c r="S65" s="129">
        <f t="shared" si="1"/>
        <v>9.7</v>
      </c>
      <c r="T65" s="131" t="s">
        <v>1433</v>
      </c>
      <c r="U65" s="131" t="s">
        <v>1433</v>
      </c>
      <c r="V65" s="129" t="s">
        <v>1434</v>
      </c>
      <c r="W65" s="132">
        <v>0</v>
      </c>
    </row>
    <row r="66" spans="1:23" ht="12.75">
      <c r="A66" s="128" t="s">
        <v>637</v>
      </c>
      <c r="B66" s="134" t="s">
        <v>1467</v>
      </c>
      <c r="C66" s="134" t="s">
        <v>1428</v>
      </c>
      <c r="D66" s="128" t="s">
        <v>1429</v>
      </c>
      <c r="E66" s="128" t="s">
        <v>426</v>
      </c>
      <c r="F66" s="128" t="s">
        <v>1430</v>
      </c>
      <c r="G66" s="128" t="s">
        <v>213</v>
      </c>
      <c r="H66" s="128" t="s">
        <v>457</v>
      </c>
      <c r="I66" s="134" t="s">
        <v>458</v>
      </c>
      <c r="J66" s="134" t="s">
        <v>1436</v>
      </c>
      <c r="K66" s="128" t="s">
        <v>20</v>
      </c>
      <c r="L66" s="128" t="s">
        <v>1432</v>
      </c>
      <c r="M66" s="129">
        <v>334</v>
      </c>
      <c r="N66" s="129">
        <f t="shared" si="0"/>
        <v>10.98</v>
      </c>
      <c r="O66" s="129" t="s">
        <v>615</v>
      </c>
      <c r="P66" s="129" t="s">
        <v>616</v>
      </c>
      <c r="Q66" s="129">
        <v>339</v>
      </c>
      <c r="R66" s="130" t="str">
        <f>IF(M66=Q66,"是","否")</f>
        <v>否</v>
      </c>
      <c r="S66" s="129">
        <f t="shared" si="1"/>
        <v>11.15</v>
      </c>
      <c r="T66" s="131" t="s">
        <v>1433</v>
      </c>
      <c r="U66" s="131" t="s">
        <v>1433</v>
      </c>
      <c r="V66" s="129" t="s">
        <v>1434</v>
      </c>
      <c r="W66" s="132">
        <v>0</v>
      </c>
    </row>
    <row r="67" spans="1:23" ht="12.75">
      <c r="A67" s="128" t="s">
        <v>638</v>
      </c>
      <c r="B67" s="134" t="s">
        <v>1039</v>
      </c>
      <c r="C67" s="134" t="s">
        <v>1428</v>
      </c>
      <c r="D67" s="128" t="s">
        <v>1429</v>
      </c>
      <c r="E67" s="128" t="s">
        <v>299</v>
      </c>
      <c r="F67" s="128" t="s">
        <v>1430</v>
      </c>
      <c r="G67" s="128" t="s">
        <v>213</v>
      </c>
      <c r="H67" s="128" t="s">
        <v>460</v>
      </c>
      <c r="I67" s="134" t="s">
        <v>461</v>
      </c>
      <c r="J67" s="134" t="s">
        <v>1436</v>
      </c>
      <c r="K67" s="128" t="s">
        <v>20</v>
      </c>
      <c r="L67" s="128" t="s">
        <v>1432</v>
      </c>
      <c r="M67" s="129">
        <v>358</v>
      </c>
      <c r="N67" s="129">
        <f t="shared" si="0"/>
        <v>11.77</v>
      </c>
      <c r="O67" s="129" t="s">
        <v>609</v>
      </c>
      <c r="P67" s="129" t="s">
        <v>610</v>
      </c>
      <c r="Q67" s="129">
        <v>353</v>
      </c>
      <c r="R67" s="130" t="str">
        <f>IF(M67=Q67,"是","否")</f>
        <v>否</v>
      </c>
      <c r="S67" s="129">
        <f t="shared" si="1"/>
        <v>11.61</v>
      </c>
      <c r="T67" s="131" t="s">
        <v>1433</v>
      </c>
      <c r="U67" s="131" t="s">
        <v>1433</v>
      </c>
      <c r="V67" s="129" t="s">
        <v>1434</v>
      </c>
      <c r="W67" s="132">
        <v>0</v>
      </c>
    </row>
    <row r="68" spans="1:23" ht="12.75">
      <c r="A68" s="128" t="s">
        <v>639</v>
      </c>
      <c r="B68" s="134" t="s">
        <v>1041</v>
      </c>
      <c r="C68" s="134" t="s">
        <v>1428</v>
      </c>
      <c r="D68" s="128" t="s">
        <v>1429</v>
      </c>
      <c r="E68" s="128" t="s">
        <v>354</v>
      </c>
      <c r="F68" s="128" t="s">
        <v>1430</v>
      </c>
      <c r="G68" s="128" t="s">
        <v>213</v>
      </c>
      <c r="H68" s="128" t="s">
        <v>463</v>
      </c>
      <c r="I68" s="134" t="s">
        <v>464</v>
      </c>
      <c r="J68" s="134" t="s">
        <v>1436</v>
      </c>
      <c r="K68" s="128" t="s">
        <v>20</v>
      </c>
      <c r="L68" s="128" t="s">
        <v>1432</v>
      </c>
      <c r="M68" s="129">
        <v>199</v>
      </c>
      <c r="N68" s="129">
        <f t="shared" si="0"/>
        <v>6.54</v>
      </c>
      <c r="O68" s="129" t="s">
        <v>611</v>
      </c>
      <c r="P68" s="129" t="s">
        <v>612</v>
      </c>
      <c r="Q68" s="129">
        <v>183</v>
      </c>
      <c r="R68" s="130" t="str">
        <f>IF(M68=Q68,"是","否")</f>
        <v>否</v>
      </c>
      <c r="S68" s="129">
        <f t="shared" si="1"/>
        <v>6.02</v>
      </c>
      <c r="T68" s="131" t="s">
        <v>1433</v>
      </c>
      <c r="U68" s="131" t="s">
        <v>1433</v>
      </c>
      <c r="V68" s="129" t="s">
        <v>1434</v>
      </c>
      <c r="W68" s="132">
        <v>0</v>
      </c>
    </row>
    <row r="69" spans="1:23" ht="12.75">
      <c r="A69" s="128" t="s">
        <v>640</v>
      </c>
      <c r="B69" s="134" t="s">
        <v>1469</v>
      </c>
      <c r="C69" s="134" t="s">
        <v>1428</v>
      </c>
      <c r="D69" s="128" t="s">
        <v>1429</v>
      </c>
      <c r="E69" s="128" t="s">
        <v>354</v>
      </c>
      <c r="F69" s="128" t="s">
        <v>1430</v>
      </c>
      <c r="G69" s="128" t="s">
        <v>213</v>
      </c>
      <c r="H69" s="128" t="s">
        <v>466</v>
      </c>
      <c r="I69" s="134" t="s">
        <v>467</v>
      </c>
      <c r="J69" s="134" t="s">
        <v>1436</v>
      </c>
      <c r="K69" s="128" t="s">
        <v>20</v>
      </c>
      <c r="L69" s="128" t="s">
        <v>1432</v>
      </c>
      <c r="M69" s="129">
        <v>202</v>
      </c>
      <c r="N69" s="129">
        <f t="shared" si="0"/>
        <v>6.64</v>
      </c>
      <c r="O69" s="129" t="s">
        <v>611</v>
      </c>
      <c r="P69" s="129" t="s">
        <v>612</v>
      </c>
      <c r="Q69" s="129">
        <v>194</v>
      </c>
      <c r="R69" s="130" t="str">
        <f>IF(M69=Q69,"是","否")</f>
        <v>否</v>
      </c>
      <c r="S69" s="129">
        <f t="shared" si="1"/>
        <v>6.38</v>
      </c>
      <c r="T69" s="131" t="s">
        <v>1433</v>
      </c>
      <c r="U69" s="131" t="s">
        <v>1433</v>
      </c>
      <c r="V69" s="129" t="s">
        <v>1434</v>
      </c>
      <c r="W69" s="132">
        <v>0</v>
      </c>
    </row>
    <row r="70" spans="1:23" ht="12.75">
      <c r="A70" s="128" t="s">
        <v>641</v>
      </c>
      <c r="B70" s="134" t="s">
        <v>1470</v>
      </c>
      <c r="C70" s="134" t="s">
        <v>1428</v>
      </c>
      <c r="D70" s="128" t="s">
        <v>1429</v>
      </c>
      <c r="E70" s="128" t="s">
        <v>354</v>
      </c>
      <c r="F70" s="128" t="s">
        <v>1430</v>
      </c>
      <c r="G70" s="128" t="s">
        <v>213</v>
      </c>
      <c r="H70" s="128" t="s">
        <v>469</v>
      </c>
      <c r="I70" s="134" t="s">
        <v>470</v>
      </c>
      <c r="J70" s="134" t="s">
        <v>1436</v>
      </c>
      <c r="K70" s="128" t="s">
        <v>20</v>
      </c>
      <c r="L70" s="128" t="s">
        <v>1432</v>
      </c>
      <c r="M70" s="129">
        <v>153</v>
      </c>
      <c r="N70" s="129">
        <f t="shared" si="0"/>
        <v>5.03</v>
      </c>
      <c r="O70" s="129" t="s">
        <v>611</v>
      </c>
      <c r="P70" s="129" t="s">
        <v>612</v>
      </c>
      <c r="Q70" s="129">
        <v>119</v>
      </c>
      <c r="R70" s="130" t="str">
        <f>IF(M70=Q70,"是","否")</f>
        <v>否</v>
      </c>
      <c r="S70" s="129">
        <f t="shared" si="1"/>
        <v>3.91</v>
      </c>
      <c r="T70" s="131" t="s">
        <v>1433</v>
      </c>
      <c r="U70" s="131" t="s">
        <v>1433</v>
      </c>
      <c r="V70" s="129" t="s">
        <v>1434</v>
      </c>
      <c r="W70" s="132">
        <v>0</v>
      </c>
    </row>
    <row r="71" spans="1:23" ht="12.75">
      <c r="A71" s="128" t="s">
        <v>642</v>
      </c>
      <c r="B71" s="134" t="s">
        <v>1471</v>
      </c>
      <c r="C71" s="134" t="s">
        <v>1428</v>
      </c>
      <c r="D71" s="128" t="s">
        <v>1429</v>
      </c>
      <c r="E71" s="128" t="s">
        <v>426</v>
      </c>
      <c r="F71" s="128" t="s">
        <v>1430</v>
      </c>
      <c r="G71" s="128" t="s">
        <v>213</v>
      </c>
      <c r="H71" s="128" t="s">
        <v>472</v>
      </c>
      <c r="I71" s="134" t="s">
        <v>473</v>
      </c>
      <c r="J71" s="134" t="s">
        <v>1436</v>
      </c>
      <c r="K71" s="128" t="s">
        <v>20</v>
      </c>
      <c r="L71" s="128" t="s">
        <v>1432</v>
      </c>
      <c r="M71" s="129">
        <v>355</v>
      </c>
      <c r="N71" s="129">
        <f t="shared" si="0"/>
        <v>11.67</v>
      </c>
      <c r="O71" s="129" t="s">
        <v>615</v>
      </c>
      <c r="P71" s="129" t="s">
        <v>616</v>
      </c>
      <c r="Q71" s="129">
        <v>329</v>
      </c>
      <c r="R71" s="130" t="str">
        <f>IF(M71=Q71,"是","否")</f>
        <v>否</v>
      </c>
      <c r="S71" s="129">
        <f t="shared" si="1"/>
        <v>10.82</v>
      </c>
      <c r="T71" s="131" t="s">
        <v>1433</v>
      </c>
      <c r="U71" s="131" t="s">
        <v>1433</v>
      </c>
      <c r="V71" s="129" t="s">
        <v>1434</v>
      </c>
      <c r="W71" s="132">
        <v>0</v>
      </c>
    </row>
    <row r="72" spans="1:23" ht="12.75">
      <c r="A72" s="128" t="s">
        <v>643</v>
      </c>
      <c r="B72" s="134" t="s">
        <v>1462</v>
      </c>
      <c r="C72" s="134" t="s">
        <v>1428</v>
      </c>
      <c r="D72" s="128" t="s">
        <v>1429</v>
      </c>
      <c r="E72" s="128" t="s">
        <v>299</v>
      </c>
      <c r="F72" s="128" t="s">
        <v>1430</v>
      </c>
      <c r="G72" s="128" t="s">
        <v>213</v>
      </c>
      <c r="H72" s="128" t="s">
        <v>475</v>
      </c>
      <c r="I72" s="134" t="s">
        <v>476</v>
      </c>
      <c r="J72" s="134" t="s">
        <v>1436</v>
      </c>
      <c r="K72" s="128" t="s">
        <v>20</v>
      </c>
      <c r="L72" s="128" t="s">
        <v>1432</v>
      </c>
      <c r="M72" s="129">
        <v>340</v>
      </c>
      <c r="N72" s="129">
        <f aca="true" t="shared" si="2" ref="N72:N86">ROUND(M72/365*12,2)</f>
        <v>11.18</v>
      </c>
      <c r="O72" s="129" t="s">
        <v>609</v>
      </c>
      <c r="P72" s="129" t="s">
        <v>610</v>
      </c>
      <c r="Q72" s="129">
        <v>339</v>
      </c>
      <c r="R72" s="130" t="str">
        <f>IF(M72=Q72,"是","否")</f>
        <v>否</v>
      </c>
      <c r="S72" s="129">
        <f aca="true" t="shared" si="3" ref="S72:S86">ROUND(Q72/365*12,2)</f>
        <v>11.15</v>
      </c>
      <c r="T72" s="131" t="s">
        <v>1433</v>
      </c>
      <c r="U72" s="131" t="s">
        <v>1433</v>
      </c>
      <c r="V72" s="129" t="s">
        <v>1434</v>
      </c>
      <c r="W72" s="132">
        <v>0</v>
      </c>
    </row>
    <row r="73" spans="1:23" ht="12.75">
      <c r="A73" s="128" t="s">
        <v>644</v>
      </c>
      <c r="B73" s="134" t="s">
        <v>1050</v>
      </c>
      <c r="C73" s="134" t="s">
        <v>1428</v>
      </c>
      <c r="D73" s="128" t="s">
        <v>1429</v>
      </c>
      <c r="E73" s="128" t="s">
        <v>281</v>
      </c>
      <c r="F73" s="128" t="s">
        <v>1430</v>
      </c>
      <c r="G73" s="128" t="s">
        <v>213</v>
      </c>
      <c r="H73" s="128" t="s">
        <v>478</v>
      </c>
      <c r="I73" s="134" t="s">
        <v>479</v>
      </c>
      <c r="J73" s="134" t="s">
        <v>1436</v>
      </c>
      <c r="K73" s="128" t="s">
        <v>20</v>
      </c>
      <c r="L73" s="128" t="s">
        <v>1432</v>
      </c>
      <c r="M73" s="129">
        <v>29</v>
      </c>
      <c r="N73" s="129">
        <f t="shared" si="2"/>
        <v>0.95</v>
      </c>
      <c r="O73" s="129" t="s">
        <v>613</v>
      </c>
      <c r="P73" s="129" t="s">
        <v>614</v>
      </c>
      <c r="Q73" s="129">
        <v>31</v>
      </c>
      <c r="R73" s="130" t="str">
        <f>IF(M73=Q73,"是","否")</f>
        <v>否</v>
      </c>
      <c r="S73" s="129">
        <f t="shared" si="3"/>
        <v>1.02</v>
      </c>
      <c r="T73" s="131" t="s">
        <v>1433</v>
      </c>
      <c r="U73" s="131" t="s">
        <v>1433</v>
      </c>
      <c r="V73" s="129" t="s">
        <v>1434</v>
      </c>
      <c r="W73" s="132">
        <v>0</v>
      </c>
    </row>
    <row r="74" spans="1:23" ht="12.75">
      <c r="A74" s="128" t="s">
        <v>645</v>
      </c>
      <c r="B74" s="134" t="s">
        <v>1472</v>
      </c>
      <c r="C74" s="134" t="s">
        <v>1428</v>
      </c>
      <c r="D74" s="128" t="s">
        <v>1429</v>
      </c>
      <c r="E74" s="128" t="s">
        <v>354</v>
      </c>
      <c r="F74" s="128" t="s">
        <v>1430</v>
      </c>
      <c r="G74" s="128" t="s">
        <v>213</v>
      </c>
      <c r="H74" s="128" t="s">
        <v>481</v>
      </c>
      <c r="I74" s="134" t="s">
        <v>482</v>
      </c>
      <c r="J74" s="134" t="s">
        <v>1436</v>
      </c>
      <c r="K74" s="128" t="s">
        <v>20</v>
      </c>
      <c r="L74" s="128" t="s">
        <v>1432</v>
      </c>
      <c r="M74" s="129">
        <v>178</v>
      </c>
      <c r="N74" s="129">
        <f t="shared" si="2"/>
        <v>5.85</v>
      </c>
      <c r="O74" s="129" t="s">
        <v>611</v>
      </c>
      <c r="P74" s="129" t="s">
        <v>612</v>
      </c>
      <c r="Q74" s="129">
        <v>174</v>
      </c>
      <c r="R74" s="130" t="str">
        <f>IF(M74=Q74,"是","否")</f>
        <v>否</v>
      </c>
      <c r="S74" s="129">
        <f t="shared" si="3"/>
        <v>5.72</v>
      </c>
      <c r="T74" s="131" t="s">
        <v>1433</v>
      </c>
      <c r="U74" s="131" t="s">
        <v>1433</v>
      </c>
      <c r="V74" s="129" t="s">
        <v>1434</v>
      </c>
      <c r="W74" s="132">
        <v>0</v>
      </c>
    </row>
    <row r="75" spans="1:23" ht="12.75">
      <c r="A75" s="128" t="s">
        <v>646</v>
      </c>
      <c r="B75" s="134" t="s">
        <v>1051</v>
      </c>
      <c r="C75" s="134" t="s">
        <v>1428</v>
      </c>
      <c r="D75" s="128" t="s">
        <v>1429</v>
      </c>
      <c r="E75" s="128" t="s">
        <v>354</v>
      </c>
      <c r="F75" s="128" t="s">
        <v>1430</v>
      </c>
      <c r="G75" s="128" t="s">
        <v>213</v>
      </c>
      <c r="H75" s="128" t="s">
        <v>484</v>
      </c>
      <c r="I75" s="134" t="s">
        <v>485</v>
      </c>
      <c r="J75" s="134" t="s">
        <v>1436</v>
      </c>
      <c r="K75" s="128" t="s">
        <v>20</v>
      </c>
      <c r="L75" s="128" t="s">
        <v>1432</v>
      </c>
      <c r="M75" s="129">
        <v>251</v>
      </c>
      <c r="N75" s="129">
        <f t="shared" si="2"/>
        <v>8.25</v>
      </c>
      <c r="O75" s="129" t="s">
        <v>611</v>
      </c>
      <c r="P75" s="129" t="s">
        <v>612</v>
      </c>
      <c r="Q75" s="129">
        <v>242</v>
      </c>
      <c r="R75" s="130" t="str">
        <f>IF(M75=Q75,"是","否")</f>
        <v>否</v>
      </c>
      <c r="S75" s="129">
        <f t="shared" si="3"/>
        <v>7.96</v>
      </c>
      <c r="T75" s="131" t="s">
        <v>1433</v>
      </c>
      <c r="U75" s="131" t="s">
        <v>1433</v>
      </c>
      <c r="V75" s="129" t="s">
        <v>1434</v>
      </c>
      <c r="W75" s="132">
        <v>0</v>
      </c>
    </row>
    <row r="76" spans="1:23" ht="12.75">
      <c r="A76" s="128" t="s">
        <v>647</v>
      </c>
      <c r="B76" s="134" t="s">
        <v>1473</v>
      </c>
      <c r="C76" s="134" t="s">
        <v>1428</v>
      </c>
      <c r="D76" s="128" t="s">
        <v>1429</v>
      </c>
      <c r="E76" s="128" t="s">
        <v>354</v>
      </c>
      <c r="F76" s="128" t="s">
        <v>1430</v>
      </c>
      <c r="G76" s="128" t="s">
        <v>213</v>
      </c>
      <c r="H76" s="128" t="s">
        <v>487</v>
      </c>
      <c r="I76" s="134" t="s">
        <v>488</v>
      </c>
      <c r="J76" s="134" t="s">
        <v>1436</v>
      </c>
      <c r="K76" s="128" t="s">
        <v>20</v>
      </c>
      <c r="L76" s="128" t="s">
        <v>1432</v>
      </c>
      <c r="M76" s="129">
        <v>184</v>
      </c>
      <c r="N76" s="129">
        <f t="shared" si="2"/>
        <v>6.05</v>
      </c>
      <c r="O76" s="129" t="s">
        <v>611</v>
      </c>
      <c r="P76" s="129" t="s">
        <v>612</v>
      </c>
      <c r="Q76" s="129">
        <v>155</v>
      </c>
      <c r="R76" s="130" t="str">
        <f>IF(M76=Q76,"是","否")</f>
        <v>否</v>
      </c>
      <c r="S76" s="129">
        <f t="shared" si="3"/>
        <v>5.1</v>
      </c>
      <c r="T76" s="131" t="s">
        <v>1433</v>
      </c>
      <c r="U76" s="131" t="s">
        <v>1433</v>
      </c>
      <c r="V76" s="129" t="s">
        <v>1434</v>
      </c>
      <c r="W76" s="132">
        <v>0</v>
      </c>
    </row>
    <row r="77" spans="1:23" ht="12.75">
      <c r="A77" s="128" t="s">
        <v>648</v>
      </c>
      <c r="B77" s="134" t="s">
        <v>1056</v>
      </c>
      <c r="C77" s="134" t="s">
        <v>1428</v>
      </c>
      <c r="D77" s="128" t="s">
        <v>1429</v>
      </c>
      <c r="E77" s="128" t="s">
        <v>354</v>
      </c>
      <c r="F77" s="128" t="s">
        <v>1430</v>
      </c>
      <c r="G77" s="128" t="s">
        <v>213</v>
      </c>
      <c r="H77" s="128" t="s">
        <v>490</v>
      </c>
      <c r="I77" s="134" t="s">
        <v>491</v>
      </c>
      <c r="J77" s="134" t="s">
        <v>1436</v>
      </c>
      <c r="K77" s="128" t="s">
        <v>20</v>
      </c>
      <c r="L77" s="128" t="s">
        <v>1432</v>
      </c>
      <c r="M77" s="129">
        <v>245</v>
      </c>
      <c r="N77" s="129">
        <f t="shared" si="2"/>
        <v>8.05</v>
      </c>
      <c r="O77" s="129" t="s">
        <v>611</v>
      </c>
      <c r="P77" s="129" t="s">
        <v>612</v>
      </c>
      <c r="Q77" s="129">
        <v>232</v>
      </c>
      <c r="R77" s="130" t="str">
        <f>IF(M77=Q77,"是","否")</f>
        <v>否</v>
      </c>
      <c r="S77" s="129">
        <f t="shared" si="3"/>
        <v>7.63</v>
      </c>
      <c r="T77" s="131" t="s">
        <v>1433</v>
      </c>
      <c r="U77" s="131" t="s">
        <v>1433</v>
      </c>
      <c r="V77" s="129" t="s">
        <v>1434</v>
      </c>
      <c r="W77" s="132">
        <v>0</v>
      </c>
    </row>
    <row r="78" spans="1:23" ht="12.75">
      <c r="A78" s="128" t="s">
        <v>649</v>
      </c>
      <c r="B78" s="134" t="s">
        <v>1062</v>
      </c>
      <c r="C78" s="134" t="s">
        <v>1428</v>
      </c>
      <c r="D78" s="128" t="s">
        <v>1429</v>
      </c>
      <c r="E78" s="128" t="s">
        <v>426</v>
      </c>
      <c r="F78" s="128" t="s">
        <v>1430</v>
      </c>
      <c r="G78" s="128" t="s">
        <v>213</v>
      </c>
      <c r="H78" s="128" t="s">
        <v>493</v>
      </c>
      <c r="I78" s="134" t="s">
        <v>494</v>
      </c>
      <c r="J78" s="134" t="s">
        <v>1436</v>
      </c>
      <c r="K78" s="128" t="s">
        <v>20</v>
      </c>
      <c r="L78" s="128" t="s">
        <v>1432</v>
      </c>
      <c r="M78" s="129">
        <v>334</v>
      </c>
      <c r="N78" s="129">
        <f t="shared" si="2"/>
        <v>10.98</v>
      </c>
      <c r="O78" s="129" t="s">
        <v>615</v>
      </c>
      <c r="P78" s="129" t="s">
        <v>616</v>
      </c>
      <c r="Q78" s="129">
        <v>343</v>
      </c>
      <c r="R78" s="130" t="str">
        <f>IF(M78=Q78,"是","否")</f>
        <v>否</v>
      </c>
      <c r="S78" s="129">
        <f t="shared" si="3"/>
        <v>11.28</v>
      </c>
      <c r="T78" s="131" t="s">
        <v>1433</v>
      </c>
      <c r="U78" s="131" t="s">
        <v>1433</v>
      </c>
      <c r="V78" s="129" t="s">
        <v>1434</v>
      </c>
      <c r="W78" s="132">
        <v>0</v>
      </c>
    </row>
    <row r="79" spans="1:23" ht="12.75">
      <c r="A79" s="128" t="s">
        <v>650</v>
      </c>
      <c r="B79" s="134" t="s">
        <v>1071</v>
      </c>
      <c r="C79" s="134" t="s">
        <v>1428</v>
      </c>
      <c r="D79" s="128" t="s">
        <v>1429</v>
      </c>
      <c r="E79" s="128" t="s">
        <v>426</v>
      </c>
      <c r="F79" s="128" t="s">
        <v>1430</v>
      </c>
      <c r="G79" s="128" t="s">
        <v>496</v>
      </c>
      <c r="H79" s="128" t="s">
        <v>497</v>
      </c>
      <c r="I79" s="134" t="s">
        <v>498</v>
      </c>
      <c r="J79" s="134" t="s">
        <v>1436</v>
      </c>
      <c r="K79" s="128" t="s">
        <v>20</v>
      </c>
      <c r="L79" s="128" t="s">
        <v>1432</v>
      </c>
      <c r="M79" s="129">
        <v>359</v>
      </c>
      <c r="N79" s="129">
        <f t="shared" si="2"/>
        <v>11.8</v>
      </c>
      <c r="O79" s="129" t="s">
        <v>615</v>
      </c>
      <c r="P79" s="129" t="s">
        <v>616</v>
      </c>
      <c r="Q79" s="129">
        <v>349</v>
      </c>
      <c r="R79" s="130" t="str">
        <f>IF(M79=Q79,"是","否")</f>
        <v>否</v>
      </c>
      <c r="S79" s="129">
        <f t="shared" si="3"/>
        <v>11.47</v>
      </c>
      <c r="T79" s="131" t="s">
        <v>1433</v>
      </c>
      <c r="U79" s="131" t="s">
        <v>1433</v>
      </c>
      <c r="V79" s="129" t="s">
        <v>1434</v>
      </c>
      <c r="W79" s="132">
        <v>0</v>
      </c>
    </row>
    <row r="80" spans="1:23" ht="12.75">
      <c r="A80" s="128" t="s">
        <v>651</v>
      </c>
      <c r="B80" s="134" t="s">
        <v>1072</v>
      </c>
      <c r="C80" s="134" t="s">
        <v>1428</v>
      </c>
      <c r="D80" s="128" t="s">
        <v>1429</v>
      </c>
      <c r="E80" s="128" t="s">
        <v>426</v>
      </c>
      <c r="F80" s="128" t="s">
        <v>1430</v>
      </c>
      <c r="G80" s="128" t="s">
        <v>213</v>
      </c>
      <c r="H80" s="128" t="s">
        <v>500</v>
      </c>
      <c r="I80" s="134" t="s">
        <v>501</v>
      </c>
      <c r="J80" s="134" t="s">
        <v>1436</v>
      </c>
      <c r="K80" s="128" t="s">
        <v>20</v>
      </c>
      <c r="L80" s="128" t="s">
        <v>1432</v>
      </c>
      <c r="M80" s="129">
        <v>339</v>
      </c>
      <c r="N80" s="129">
        <f t="shared" si="2"/>
        <v>11.15</v>
      </c>
      <c r="O80" s="129" t="s">
        <v>615</v>
      </c>
      <c r="P80" s="129" t="s">
        <v>616</v>
      </c>
      <c r="Q80" s="129">
        <v>307</v>
      </c>
      <c r="R80" s="130" t="str">
        <f>IF(M80=Q80,"是","否")</f>
        <v>否</v>
      </c>
      <c r="S80" s="129">
        <f t="shared" si="3"/>
        <v>10.09</v>
      </c>
      <c r="T80" s="131" t="s">
        <v>1433</v>
      </c>
      <c r="U80" s="131" t="s">
        <v>1433</v>
      </c>
      <c r="V80" s="129" t="s">
        <v>1434</v>
      </c>
      <c r="W80" s="132">
        <v>0</v>
      </c>
    </row>
    <row r="81" spans="1:23" ht="12.75">
      <c r="A81" s="128" t="s">
        <v>652</v>
      </c>
      <c r="B81" s="134" t="s">
        <v>1073</v>
      </c>
      <c r="C81" s="134" t="s">
        <v>1428</v>
      </c>
      <c r="D81" s="128" t="s">
        <v>1429</v>
      </c>
      <c r="E81" s="128" t="s">
        <v>299</v>
      </c>
      <c r="F81" s="128" t="s">
        <v>1430</v>
      </c>
      <c r="G81" s="128" t="s">
        <v>213</v>
      </c>
      <c r="H81" s="128" t="s">
        <v>503</v>
      </c>
      <c r="I81" s="134" t="s">
        <v>504</v>
      </c>
      <c r="J81" s="134" t="s">
        <v>1436</v>
      </c>
      <c r="K81" s="128" t="s">
        <v>20</v>
      </c>
      <c r="L81" s="128" t="s">
        <v>1432</v>
      </c>
      <c r="M81" s="129">
        <v>351</v>
      </c>
      <c r="N81" s="129">
        <f t="shared" si="2"/>
        <v>11.54</v>
      </c>
      <c r="O81" s="129" t="s">
        <v>609</v>
      </c>
      <c r="P81" s="129" t="s">
        <v>610</v>
      </c>
      <c r="Q81" s="129">
        <v>345</v>
      </c>
      <c r="R81" s="130" t="str">
        <f>IF(M81=Q81,"是","否")</f>
        <v>否</v>
      </c>
      <c r="S81" s="129">
        <f t="shared" si="3"/>
        <v>11.34</v>
      </c>
      <c r="T81" s="131" t="s">
        <v>1433</v>
      </c>
      <c r="U81" s="131" t="s">
        <v>1433</v>
      </c>
      <c r="V81" s="129" t="s">
        <v>1434</v>
      </c>
      <c r="W81" s="132">
        <v>0</v>
      </c>
    </row>
    <row r="82" spans="1:23" ht="12.75">
      <c r="A82" s="128" t="s">
        <v>653</v>
      </c>
      <c r="B82" s="134" t="s">
        <v>1474</v>
      </c>
      <c r="C82" s="134" t="s">
        <v>1428</v>
      </c>
      <c r="D82" s="128" t="s">
        <v>1429</v>
      </c>
      <c r="E82" s="128" t="s">
        <v>354</v>
      </c>
      <c r="F82" s="128" t="s">
        <v>1430</v>
      </c>
      <c r="G82" s="128" t="s">
        <v>213</v>
      </c>
      <c r="H82" s="128" t="s">
        <v>506</v>
      </c>
      <c r="I82" s="134" t="s">
        <v>507</v>
      </c>
      <c r="J82" s="134" t="s">
        <v>1436</v>
      </c>
      <c r="K82" s="128" t="s">
        <v>20</v>
      </c>
      <c r="L82" s="128" t="s">
        <v>1432</v>
      </c>
      <c r="M82" s="129">
        <v>184</v>
      </c>
      <c r="N82" s="129">
        <f t="shared" si="2"/>
        <v>6.05</v>
      </c>
      <c r="O82" s="129" t="s">
        <v>611</v>
      </c>
      <c r="P82" s="129" t="s">
        <v>612</v>
      </c>
      <c r="Q82" s="129">
        <v>172</v>
      </c>
      <c r="R82" s="130" t="str">
        <f>IF(M82=Q82,"是","否")</f>
        <v>否</v>
      </c>
      <c r="S82" s="129">
        <f t="shared" si="3"/>
        <v>5.65</v>
      </c>
      <c r="T82" s="131" t="s">
        <v>1433</v>
      </c>
      <c r="U82" s="131" t="s">
        <v>1433</v>
      </c>
      <c r="V82" s="129" t="s">
        <v>1434</v>
      </c>
      <c r="W82" s="132">
        <v>0</v>
      </c>
    </row>
    <row r="83" spans="1:23" ht="12.75">
      <c r="A83" s="128" t="s">
        <v>654</v>
      </c>
      <c r="B83" s="134" t="s">
        <v>1475</v>
      </c>
      <c r="C83" s="134" t="s">
        <v>1428</v>
      </c>
      <c r="D83" s="128" t="s">
        <v>1429</v>
      </c>
      <c r="E83" s="128" t="s">
        <v>354</v>
      </c>
      <c r="F83" s="128" t="s">
        <v>1430</v>
      </c>
      <c r="G83" s="128" t="s">
        <v>213</v>
      </c>
      <c r="H83" s="128" t="s">
        <v>509</v>
      </c>
      <c r="I83" s="134" t="s">
        <v>510</v>
      </c>
      <c r="J83" s="134" t="s">
        <v>1436</v>
      </c>
      <c r="K83" s="128" t="s">
        <v>20</v>
      </c>
      <c r="L83" s="128" t="s">
        <v>1432</v>
      </c>
      <c r="M83" s="129">
        <v>122</v>
      </c>
      <c r="N83" s="129">
        <f t="shared" si="2"/>
        <v>4.01</v>
      </c>
      <c r="O83" s="129" t="s">
        <v>611</v>
      </c>
      <c r="P83" s="129" t="s">
        <v>612</v>
      </c>
      <c r="Q83" s="129">
        <v>114</v>
      </c>
      <c r="R83" s="130" t="str">
        <f>IF(M83=Q83,"是","否")</f>
        <v>否</v>
      </c>
      <c r="S83" s="129">
        <f t="shared" si="3"/>
        <v>3.75</v>
      </c>
      <c r="T83" s="131" t="s">
        <v>1433</v>
      </c>
      <c r="U83" s="131" t="s">
        <v>1433</v>
      </c>
      <c r="V83" s="129" t="s">
        <v>1434</v>
      </c>
      <c r="W83" s="132">
        <v>0</v>
      </c>
    </row>
    <row r="84" spans="1:23" ht="12.75">
      <c r="A84" s="128" t="s">
        <v>655</v>
      </c>
      <c r="B84" s="134" t="s">
        <v>1080</v>
      </c>
      <c r="C84" s="134" t="s">
        <v>1428</v>
      </c>
      <c r="D84" s="128" t="s">
        <v>1429</v>
      </c>
      <c r="E84" s="128" t="s">
        <v>426</v>
      </c>
      <c r="F84" s="128" t="s">
        <v>1430</v>
      </c>
      <c r="G84" s="128" t="s">
        <v>213</v>
      </c>
      <c r="H84" s="128" t="s">
        <v>512</v>
      </c>
      <c r="I84" s="134" t="s">
        <v>513</v>
      </c>
      <c r="J84" s="134" t="s">
        <v>1436</v>
      </c>
      <c r="K84" s="128" t="s">
        <v>20</v>
      </c>
      <c r="L84" s="128" t="s">
        <v>1432</v>
      </c>
      <c r="M84" s="129">
        <v>341</v>
      </c>
      <c r="N84" s="129">
        <f t="shared" si="2"/>
        <v>11.21</v>
      </c>
      <c r="O84" s="129" t="s">
        <v>615</v>
      </c>
      <c r="P84" s="129" t="s">
        <v>616</v>
      </c>
      <c r="Q84" s="129">
        <v>329</v>
      </c>
      <c r="R84" s="130" t="str">
        <f>IF(M84=Q84,"是","否")</f>
        <v>否</v>
      </c>
      <c r="S84" s="129">
        <f t="shared" si="3"/>
        <v>10.82</v>
      </c>
      <c r="T84" s="131" t="s">
        <v>1433</v>
      </c>
      <c r="U84" s="131" t="s">
        <v>1433</v>
      </c>
      <c r="V84" s="129" t="s">
        <v>1434</v>
      </c>
      <c r="W84" s="132">
        <v>0</v>
      </c>
    </row>
    <row r="85" spans="1:23" ht="12.75">
      <c r="A85" s="128" t="s">
        <v>656</v>
      </c>
      <c r="B85" s="134" t="s">
        <v>1476</v>
      </c>
      <c r="C85" s="134" t="s">
        <v>1428</v>
      </c>
      <c r="D85" s="128" t="s">
        <v>1429</v>
      </c>
      <c r="E85" s="128" t="s">
        <v>354</v>
      </c>
      <c r="F85" s="128" t="s">
        <v>1430</v>
      </c>
      <c r="G85" s="128" t="s">
        <v>213</v>
      </c>
      <c r="H85" s="128" t="s">
        <v>515</v>
      </c>
      <c r="I85" s="134" t="s">
        <v>516</v>
      </c>
      <c r="J85" s="134" t="s">
        <v>1436</v>
      </c>
      <c r="K85" s="128" t="s">
        <v>20</v>
      </c>
      <c r="L85" s="128" t="s">
        <v>1432</v>
      </c>
      <c r="M85" s="129">
        <v>275</v>
      </c>
      <c r="N85" s="129">
        <f t="shared" si="2"/>
        <v>9.04</v>
      </c>
      <c r="O85" s="129" t="s">
        <v>611</v>
      </c>
      <c r="P85" s="129" t="s">
        <v>612</v>
      </c>
      <c r="Q85" s="129">
        <v>247</v>
      </c>
      <c r="R85" s="130" t="str">
        <f>IF(M85=Q85,"是","否")</f>
        <v>否</v>
      </c>
      <c r="S85" s="129">
        <f t="shared" si="3"/>
        <v>8.12</v>
      </c>
      <c r="T85" s="131" t="s">
        <v>1433</v>
      </c>
      <c r="U85" s="131" t="s">
        <v>1433</v>
      </c>
      <c r="V85" s="129" t="s">
        <v>1434</v>
      </c>
      <c r="W85" s="132">
        <v>0</v>
      </c>
    </row>
    <row r="86" spans="1:23" ht="12.75">
      <c r="A86" s="128" t="s">
        <v>657</v>
      </c>
      <c r="B86" s="134" t="s">
        <v>1086</v>
      </c>
      <c r="C86" s="134" t="s">
        <v>1428</v>
      </c>
      <c r="D86" s="128" t="s">
        <v>1429</v>
      </c>
      <c r="E86" s="128" t="s">
        <v>299</v>
      </c>
      <c r="F86" s="128" t="s">
        <v>1430</v>
      </c>
      <c r="G86" s="128" t="s">
        <v>213</v>
      </c>
      <c r="H86" s="128" t="s">
        <v>518</v>
      </c>
      <c r="I86" s="134" t="s">
        <v>519</v>
      </c>
      <c r="J86" s="134" t="s">
        <v>1436</v>
      </c>
      <c r="K86" s="128" t="s">
        <v>20</v>
      </c>
      <c r="L86" s="128" t="s">
        <v>1432</v>
      </c>
      <c r="M86" s="129">
        <v>365</v>
      </c>
      <c r="N86" s="129">
        <f t="shared" si="2"/>
        <v>12</v>
      </c>
      <c r="O86" s="129" t="s">
        <v>609</v>
      </c>
      <c r="P86" s="129" t="s">
        <v>610</v>
      </c>
      <c r="Q86" s="129">
        <v>361</v>
      </c>
      <c r="R86" s="130" t="str">
        <f>IF(M86=Q86,"是","否")</f>
        <v>否</v>
      </c>
      <c r="S86" s="129">
        <f t="shared" si="3"/>
        <v>11.87</v>
      </c>
      <c r="T86" s="131" t="s">
        <v>1433</v>
      </c>
      <c r="U86" s="131" t="s">
        <v>1433</v>
      </c>
      <c r="V86" s="129" t="s">
        <v>1434</v>
      </c>
      <c r="W86" s="132">
        <v>0</v>
      </c>
    </row>
    <row r="87" spans="1:23" ht="12.75">
      <c r="A87" s="128" t="s">
        <v>1553</v>
      </c>
      <c r="B87" s="135" t="s">
        <v>1491</v>
      </c>
      <c r="C87" s="134" t="s">
        <v>1428</v>
      </c>
      <c r="D87" s="128" t="s">
        <v>1429</v>
      </c>
      <c r="E87" s="128" t="s">
        <v>240</v>
      </c>
      <c r="F87" s="128" t="s">
        <v>1430</v>
      </c>
      <c r="G87" s="128" t="s">
        <v>213</v>
      </c>
      <c r="H87" s="128" t="s">
        <v>241</v>
      </c>
      <c r="I87" s="134" t="s">
        <v>242</v>
      </c>
      <c r="J87" s="134" t="s">
        <v>1436</v>
      </c>
      <c r="K87" s="128" t="s">
        <v>20</v>
      </c>
      <c r="L87" s="128" t="s">
        <v>1432</v>
      </c>
      <c r="M87" s="129">
        <v>306</v>
      </c>
      <c r="N87" s="129">
        <f>ROUND(M87/365*12,2)</f>
        <v>10.06</v>
      </c>
      <c r="O87" s="129" t="s">
        <v>520</v>
      </c>
      <c r="P87" s="129" t="s">
        <v>521</v>
      </c>
      <c r="Q87" s="129">
        <v>315</v>
      </c>
      <c r="R87" s="130" t="str">
        <f>IF(M87=Q87,"是","否")</f>
        <v>否</v>
      </c>
      <c r="S87" s="129">
        <f>ROUND(Q87/365*12,2)</f>
        <v>10.36</v>
      </c>
      <c r="T87" s="129" t="s">
        <v>1493</v>
      </c>
      <c r="U87" s="129" t="s">
        <v>1493</v>
      </c>
      <c r="V87" s="129" t="s">
        <v>1494</v>
      </c>
      <c r="W87" s="132">
        <v>0</v>
      </c>
    </row>
    <row r="88" spans="1:23" ht="12.75">
      <c r="A88" s="128" t="s">
        <v>1554</v>
      </c>
      <c r="B88" s="135" t="s">
        <v>1495</v>
      </c>
      <c r="C88" s="134" t="s">
        <v>1428</v>
      </c>
      <c r="D88" s="128" t="s">
        <v>1429</v>
      </c>
      <c r="E88" s="128" t="s">
        <v>240</v>
      </c>
      <c r="F88" s="128" t="s">
        <v>1430</v>
      </c>
      <c r="G88" s="128" t="s">
        <v>213</v>
      </c>
      <c r="H88" s="128" t="s">
        <v>243</v>
      </c>
      <c r="I88" s="134" t="s">
        <v>244</v>
      </c>
      <c r="J88" s="134" t="s">
        <v>1436</v>
      </c>
      <c r="K88" s="128" t="s">
        <v>20</v>
      </c>
      <c r="L88" s="128" t="s">
        <v>1432</v>
      </c>
      <c r="M88" s="129">
        <v>303</v>
      </c>
      <c r="N88" s="129">
        <f aca="true" t="shared" si="4" ref="N88:N108">ROUND(M88/365*12,2)</f>
        <v>9.96</v>
      </c>
      <c r="O88" s="129" t="s">
        <v>520</v>
      </c>
      <c r="P88" s="129" t="s">
        <v>521</v>
      </c>
      <c r="Q88" s="129">
        <v>338</v>
      </c>
      <c r="R88" s="130" t="str">
        <f>IF(M88=Q88,"是","否")</f>
        <v>否</v>
      </c>
      <c r="S88" s="129">
        <f aca="true" t="shared" si="5" ref="S88:S108">ROUND(Q88/365*12,2)</f>
        <v>11.11</v>
      </c>
      <c r="T88" s="129" t="s">
        <v>1493</v>
      </c>
      <c r="U88" s="129" t="s">
        <v>1493</v>
      </c>
      <c r="V88" s="129" t="s">
        <v>1494</v>
      </c>
      <c r="W88" s="132">
        <v>0</v>
      </c>
    </row>
    <row r="89" spans="1:23" ht="12.75">
      <c r="A89" s="128" t="s">
        <v>1555</v>
      </c>
      <c r="B89" s="135" t="s">
        <v>1496</v>
      </c>
      <c r="C89" s="134" t="s">
        <v>1428</v>
      </c>
      <c r="D89" s="128" t="s">
        <v>1429</v>
      </c>
      <c r="E89" s="128" t="s">
        <v>240</v>
      </c>
      <c r="F89" s="128" t="s">
        <v>1430</v>
      </c>
      <c r="G89" s="128" t="s">
        <v>213</v>
      </c>
      <c r="H89" s="128" t="s">
        <v>246</v>
      </c>
      <c r="I89" s="134" t="s">
        <v>247</v>
      </c>
      <c r="J89" s="134" t="s">
        <v>1436</v>
      </c>
      <c r="K89" s="128" t="s">
        <v>20</v>
      </c>
      <c r="L89" s="128" t="s">
        <v>1432</v>
      </c>
      <c r="M89" s="129">
        <v>123</v>
      </c>
      <c r="N89" s="129">
        <f t="shared" si="4"/>
        <v>4.04</v>
      </c>
      <c r="O89" s="129" t="s">
        <v>520</v>
      </c>
      <c r="P89" s="129" t="s">
        <v>521</v>
      </c>
      <c r="Q89" s="129">
        <v>106</v>
      </c>
      <c r="R89" s="130" t="str">
        <f>IF(M89=Q89,"是","否")</f>
        <v>否</v>
      </c>
      <c r="S89" s="129">
        <f t="shared" si="5"/>
        <v>3.48</v>
      </c>
      <c r="T89" s="129" t="s">
        <v>1493</v>
      </c>
      <c r="U89" s="129" t="s">
        <v>1493</v>
      </c>
      <c r="V89" s="129" t="s">
        <v>1494</v>
      </c>
      <c r="W89" s="132">
        <v>0</v>
      </c>
    </row>
    <row r="90" spans="1:23" ht="12.75">
      <c r="A90" s="128" t="s">
        <v>1556</v>
      </c>
      <c r="B90" s="135" t="s">
        <v>1497</v>
      </c>
      <c r="C90" s="134" t="s">
        <v>1428</v>
      </c>
      <c r="D90" s="128" t="s">
        <v>1429</v>
      </c>
      <c r="E90" s="128" t="s">
        <v>240</v>
      </c>
      <c r="F90" s="128" t="s">
        <v>1430</v>
      </c>
      <c r="G90" s="128" t="s">
        <v>213</v>
      </c>
      <c r="H90" s="128" t="s">
        <v>249</v>
      </c>
      <c r="I90" s="134" t="s">
        <v>250</v>
      </c>
      <c r="J90" s="134" t="s">
        <v>1436</v>
      </c>
      <c r="K90" s="128" t="s">
        <v>20</v>
      </c>
      <c r="L90" s="128" t="s">
        <v>1432</v>
      </c>
      <c r="M90" s="129">
        <v>122</v>
      </c>
      <c r="N90" s="129">
        <f t="shared" si="4"/>
        <v>4.01</v>
      </c>
      <c r="O90" s="129" t="s">
        <v>520</v>
      </c>
      <c r="P90" s="129" t="s">
        <v>521</v>
      </c>
      <c r="Q90" s="129">
        <v>128</v>
      </c>
      <c r="R90" s="130" t="str">
        <f>IF(M90=Q90,"是","否")</f>
        <v>否</v>
      </c>
      <c r="S90" s="129">
        <f t="shared" si="5"/>
        <v>4.21</v>
      </c>
      <c r="T90" s="129" t="s">
        <v>1493</v>
      </c>
      <c r="U90" s="129" t="s">
        <v>1493</v>
      </c>
      <c r="V90" s="129" t="s">
        <v>1494</v>
      </c>
      <c r="W90" s="132">
        <v>0</v>
      </c>
    </row>
    <row r="91" spans="1:23" ht="12.75">
      <c r="A91" s="128" t="s">
        <v>1557</v>
      </c>
      <c r="B91" s="135" t="s">
        <v>1498</v>
      </c>
      <c r="C91" s="134" t="s">
        <v>1428</v>
      </c>
      <c r="D91" s="128" t="s">
        <v>1429</v>
      </c>
      <c r="E91" s="128" t="s">
        <v>240</v>
      </c>
      <c r="F91" s="128" t="s">
        <v>1430</v>
      </c>
      <c r="G91" s="128" t="s">
        <v>213</v>
      </c>
      <c r="H91" s="128" t="s">
        <v>252</v>
      </c>
      <c r="I91" s="134" t="s">
        <v>253</v>
      </c>
      <c r="J91" s="134" t="s">
        <v>1436</v>
      </c>
      <c r="K91" s="128" t="s">
        <v>20</v>
      </c>
      <c r="L91" s="128" t="s">
        <v>1432</v>
      </c>
      <c r="M91" s="129">
        <v>185</v>
      </c>
      <c r="N91" s="129">
        <f t="shared" si="4"/>
        <v>6.08</v>
      </c>
      <c r="O91" s="129" t="s">
        <v>520</v>
      </c>
      <c r="P91" s="129" t="s">
        <v>521</v>
      </c>
      <c r="Q91" s="129">
        <v>150</v>
      </c>
      <c r="R91" s="130" t="str">
        <f>IF(M91=Q91,"是","否")</f>
        <v>否</v>
      </c>
      <c r="S91" s="129">
        <f t="shared" si="5"/>
        <v>4.93</v>
      </c>
      <c r="T91" s="129" t="s">
        <v>1493</v>
      </c>
      <c r="U91" s="129" t="s">
        <v>1493</v>
      </c>
      <c r="V91" s="129" t="s">
        <v>1494</v>
      </c>
      <c r="W91" s="132">
        <v>0</v>
      </c>
    </row>
    <row r="92" spans="1:23" ht="12.75">
      <c r="A92" s="128" t="s">
        <v>1558</v>
      </c>
      <c r="B92" s="135" t="s">
        <v>1499</v>
      </c>
      <c r="C92" s="134" t="s">
        <v>1428</v>
      </c>
      <c r="D92" s="128" t="s">
        <v>1429</v>
      </c>
      <c r="E92" s="128" t="s">
        <v>215</v>
      </c>
      <c r="F92" s="128" t="s">
        <v>1430</v>
      </c>
      <c r="G92" s="128" t="s">
        <v>213</v>
      </c>
      <c r="H92" s="128" t="s">
        <v>228</v>
      </c>
      <c r="I92" s="134" t="s">
        <v>229</v>
      </c>
      <c r="J92" s="134" t="s">
        <v>1436</v>
      </c>
      <c r="K92" s="128" t="s">
        <v>20</v>
      </c>
      <c r="L92" s="128" t="s">
        <v>1432</v>
      </c>
      <c r="M92" s="129">
        <v>365</v>
      </c>
      <c r="N92" s="129">
        <f t="shared" si="4"/>
        <v>12</v>
      </c>
      <c r="O92" s="129" t="s">
        <v>522</v>
      </c>
      <c r="P92" s="129" t="s">
        <v>523</v>
      </c>
      <c r="Q92" s="129">
        <v>357</v>
      </c>
      <c r="R92" s="130" t="str">
        <f>IF(M92=Q92,"是","否")</f>
        <v>否</v>
      </c>
      <c r="S92" s="129">
        <f t="shared" si="5"/>
        <v>11.74</v>
      </c>
      <c r="T92" s="129" t="s">
        <v>1493</v>
      </c>
      <c r="U92" s="129" t="s">
        <v>1493</v>
      </c>
      <c r="V92" s="129" t="s">
        <v>1494</v>
      </c>
      <c r="W92" s="132">
        <v>0</v>
      </c>
    </row>
    <row r="93" spans="1:23" ht="12.75">
      <c r="A93" s="128" t="s">
        <v>1559</v>
      </c>
      <c r="B93" s="135" t="s">
        <v>1500</v>
      </c>
      <c r="C93" s="134" t="s">
        <v>1428</v>
      </c>
      <c r="D93" s="128" t="s">
        <v>1429</v>
      </c>
      <c r="E93" s="128" t="s">
        <v>215</v>
      </c>
      <c r="F93" s="128" t="s">
        <v>1430</v>
      </c>
      <c r="G93" s="128" t="s">
        <v>213</v>
      </c>
      <c r="H93" s="128" t="s">
        <v>225</v>
      </c>
      <c r="I93" s="134" t="s">
        <v>226</v>
      </c>
      <c r="J93" s="134" t="s">
        <v>1436</v>
      </c>
      <c r="K93" s="128" t="s">
        <v>20</v>
      </c>
      <c r="L93" s="128" t="s">
        <v>1432</v>
      </c>
      <c r="M93" s="129">
        <v>353</v>
      </c>
      <c r="N93" s="129">
        <f t="shared" si="4"/>
        <v>11.61</v>
      </c>
      <c r="O93" s="129" t="s">
        <v>522</v>
      </c>
      <c r="P93" s="129" t="s">
        <v>523</v>
      </c>
      <c r="Q93" s="129">
        <v>339</v>
      </c>
      <c r="R93" s="130" t="str">
        <f>IF(M93=Q93,"是","否")</f>
        <v>否</v>
      </c>
      <c r="S93" s="129">
        <f t="shared" si="5"/>
        <v>11.15</v>
      </c>
      <c r="T93" s="129" t="s">
        <v>1493</v>
      </c>
      <c r="U93" s="129" t="s">
        <v>1493</v>
      </c>
      <c r="V93" s="129" t="s">
        <v>1494</v>
      </c>
      <c r="W93" s="132">
        <v>0</v>
      </c>
    </row>
    <row r="94" spans="1:23" ht="12.75">
      <c r="A94" s="128" t="s">
        <v>1560</v>
      </c>
      <c r="B94" s="135" t="s">
        <v>1501</v>
      </c>
      <c r="C94" s="134" t="s">
        <v>1428</v>
      </c>
      <c r="D94" s="128" t="s">
        <v>1429</v>
      </c>
      <c r="E94" s="128" t="s">
        <v>215</v>
      </c>
      <c r="F94" s="128" t="s">
        <v>1430</v>
      </c>
      <c r="G94" s="128" t="s">
        <v>213</v>
      </c>
      <c r="H94" s="128" t="s">
        <v>222</v>
      </c>
      <c r="I94" s="134" t="s">
        <v>223</v>
      </c>
      <c r="J94" s="134" t="s">
        <v>1436</v>
      </c>
      <c r="K94" s="128" t="s">
        <v>20</v>
      </c>
      <c r="L94" s="128" t="s">
        <v>1432</v>
      </c>
      <c r="M94" s="129">
        <v>350</v>
      </c>
      <c r="N94" s="129">
        <f t="shared" si="4"/>
        <v>11.51</v>
      </c>
      <c r="O94" s="129" t="s">
        <v>522</v>
      </c>
      <c r="P94" s="129" t="s">
        <v>523</v>
      </c>
      <c r="Q94" s="129">
        <v>344</v>
      </c>
      <c r="R94" s="130" t="str">
        <f>IF(M94=Q94,"是","否")</f>
        <v>否</v>
      </c>
      <c r="S94" s="129">
        <f t="shared" si="5"/>
        <v>11.31</v>
      </c>
      <c r="T94" s="129" t="s">
        <v>1493</v>
      </c>
      <c r="U94" s="129" t="s">
        <v>1493</v>
      </c>
      <c r="V94" s="129" t="s">
        <v>1494</v>
      </c>
      <c r="W94" s="132">
        <v>0</v>
      </c>
    </row>
    <row r="95" spans="1:23" ht="12.75">
      <c r="A95" s="128" t="s">
        <v>1561</v>
      </c>
      <c r="B95" s="135" t="s">
        <v>1502</v>
      </c>
      <c r="C95" s="134" t="s">
        <v>1428</v>
      </c>
      <c r="D95" s="128" t="s">
        <v>1429</v>
      </c>
      <c r="E95" s="128" t="s">
        <v>240</v>
      </c>
      <c r="F95" s="128" t="s">
        <v>1430</v>
      </c>
      <c r="G95" s="128" t="s">
        <v>213</v>
      </c>
      <c r="H95" s="128" t="s">
        <v>255</v>
      </c>
      <c r="I95" s="134" t="s">
        <v>256</v>
      </c>
      <c r="J95" s="134" t="s">
        <v>1436</v>
      </c>
      <c r="K95" s="128" t="s">
        <v>20</v>
      </c>
      <c r="L95" s="128" t="s">
        <v>1432</v>
      </c>
      <c r="M95" s="129">
        <v>193</v>
      </c>
      <c r="N95" s="129">
        <f t="shared" si="4"/>
        <v>6.35</v>
      </c>
      <c r="O95" s="129" t="s">
        <v>520</v>
      </c>
      <c r="P95" s="129" t="s">
        <v>521</v>
      </c>
      <c r="Q95" s="129">
        <v>1</v>
      </c>
      <c r="R95" s="130" t="str">
        <f>IF(M95=Q95,"是","否")</f>
        <v>否</v>
      </c>
      <c r="S95" s="129">
        <f t="shared" si="5"/>
        <v>0.03</v>
      </c>
      <c r="T95" s="129" t="s">
        <v>1493</v>
      </c>
      <c r="U95" s="129" t="s">
        <v>1493</v>
      </c>
      <c r="V95" s="129" t="s">
        <v>1494</v>
      </c>
      <c r="W95" s="132">
        <v>0</v>
      </c>
    </row>
    <row r="96" spans="1:23" ht="12.75">
      <c r="A96" s="128" t="s">
        <v>1562</v>
      </c>
      <c r="B96" s="135" t="s">
        <v>1503</v>
      </c>
      <c r="C96" s="134" t="s">
        <v>1428</v>
      </c>
      <c r="D96" s="128" t="s">
        <v>1429</v>
      </c>
      <c r="E96" s="128" t="s">
        <v>269</v>
      </c>
      <c r="F96" s="128" t="s">
        <v>1430</v>
      </c>
      <c r="G96" s="128" t="s">
        <v>213</v>
      </c>
      <c r="H96" s="128" t="s">
        <v>279</v>
      </c>
      <c r="I96" s="134" t="s">
        <v>280</v>
      </c>
      <c r="J96" s="134" t="s">
        <v>1504</v>
      </c>
      <c r="K96" s="128" t="s">
        <v>20</v>
      </c>
      <c r="L96" s="128" t="s">
        <v>1432</v>
      </c>
      <c r="M96" s="129">
        <v>48</v>
      </c>
      <c r="N96" s="129">
        <f t="shared" si="4"/>
        <v>1.58</v>
      </c>
      <c r="O96" s="129" t="s">
        <v>524</v>
      </c>
      <c r="P96" s="129" t="s">
        <v>525</v>
      </c>
      <c r="Q96" s="129">
        <v>38</v>
      </c>
      <c r="R96" s="130" t="str">
        <f>IF(M96=Q96,"是","否")</f>
        <v>否</v>
      </c>
      <c r="S96" s="129">
        <f t="shared" si="5"/>
        <v>1.25</v>
      </c>
      <c r="T96" s="129" t="s">
        <v>1493</v>
      </c>
      <c r="U96" s="129" t="s">
        <v>1493</v>
      </c>
      <c r="V96" s="129" t="s">
        <v>1494</v>
      </c>
      <c r="W96" s="132">
        <v>0</v>
      </c>
    </row>
    <row r="97" spans="1:23" ht="12.75">
      <c r="A97" s="128" t="s">
        <v>1563</v>
      </c>
      <c r="B97" s="135" t="s">
        <v>1505</v>
      </c>
      <c r="C97" s="134" t="s">
        <v>1428</v>
      </c>
      <c r="D97" s="128" t="s">
        <v>1429</v>
      </c>
      <c r="E97" s="128" t="s">
        <v>240</v>
      </c>
      <c r="F97" s="128" t="s">
        <v>1430</v>
      </c>
      <c r="G97" s="128" t="s">
        <v>213</v>
      </c>
      <c r="H97" s="128" t="s">
        <v>258</v>
      </c>
      <c r="I97" s="134" t="s">
        <v>259</v>
      </c>
      <c r="J97" s="134" t="s">
        <v>1436</v>
      </c>
      <c r="K97" s="128" t="s">
        <v>20</v>
      </c>
      <c r="L97" s="128" t="s">
        <v>1432</v>
      </c>
      <c r="M97" s="129">
        <v>274</v>
      </c>
      <c r="N97" s="129">
        <f t="shared" si="4"/>
        <v>9.01</v>
      </c>
      <c r="O97" s="129" t="s">
        <v>520</v>
      </c>
      <c r="P97" s="129" t="s">
        <v>521</v>
      </c>
      <c r="Q97" s="129">
        <v>318</v>
      </c>
      <c r="R97" s="130" t="str">
        <f>IF(M97=Q97,"是","否")</f>
        <v>否</v>
      </c>
      <c r="S97" s="129">
        <f t="shared" si="5"/>
        <v>10.45</v>
      </c>
      <c r="T97" s="129" t="s">
        <v>1493</v>
      </c>
      <c r="U97" s="129" t="s">
        <v>1493</v>
      </c>
      <c r="V97" s="129" t="s">
        <v>1494</v>
      </c>
      <c r="W97" s="132">
        <v>0</v>
      </c>
    </row>
    <row r="98" spans="1:23" ht="12.75">
      <c r="A98" s="128" t="s">
        <v>1564</v>
      </c>
      <c r="B98" s="135" t="s">
        <v>1506</v>
      </c>
      <c r="C98" s="134" t="s">
        <v>1428</v>
      </c>
      <c r="D98" s="128" t="s">
        <v>1429</v>
      </c>
      <c r="E98" s="128" t="s">
        <v>240</v>
      </c>
      <c r="F98" s="128" t="s">
        <v>1430</v>
      </c>
      <c r="G98" s="128" t="s">
        <v>213</v>
      </c>
      <c r="H98" s="128" t="s">
        <v>261</v>
      </c>
      <c r="I98" s="134" t="s">
        <v>262</v>
      </c>
      <c r="J98" s="134" t="s">
        <v>1436</v>
      </c>
      <c r="K98" s="128" t="s">
        <v>20</v>
      </c>
      <c r="L98" s="128" t="s">
        <v>1432</v>
      </c>
      <c r="M98" s="129">
        <v>226</v>
      </c>
      <c r="N98" s="129">
        <f t="shared" si="4"/>
        <v>7.43</v>
      </c>
      <c r="O98" s="129" t="s">
        <v>520</v>
      </c>
      <c r="P98" s="129" t="s">
        <v>521</v>
      </c>
      <c r="Q98" s="129">
        <v>294</v>
      </c>
      <c r="R98" s="130" t="str">
        <f>IF(M98=Q98,"是","否")</f>
        <v>否</v>
      </c>
      <c r="S98" s="129">
        <f t="shared" si="5"/>
        <v>9.67</v>
      </c>
      <c r="T98" s="129" t="s">
        <v>1493</v>
      </c>
      <c r="U98" s="129" t="s">
        <v>1493</v>
      </c>
      <c r="V98" s="129" t="s">
        <v>1494</v>
      </c>
      <c r="W98" s="132">
        <v>0</v>
      </c>
    </row>
    <row r="99" spans="1:23" ht="12.75">
      <c r="A99" s="128" t="s">
        <v>1565</v>
      </c>
      <c r="B99" s="135" t="s">
        <v>1507</v>
      </c>
      <c r="C99" s="134" t="s">
        <v>1428</v>
      </c>
      <c r="D99" s="128" t="s">
        <v>1429</v>
      </c>
      <c r="E99" s="128" t="s">
        <v>240</v>
      </c>
      <c r="F99" s="128" t="s">
        <v>1430</v>
      </c>
      <c r="G99" s="128" t="s">
        <v>213</v>
      </c>
      <c r="H99" s="128" t="s">
        <v>264</v>
      </c>
      <c r="I99" s="134" t="s">
        <v>265</v>
      </c>
      <c r="J99" s="134" t="s">
        <v>1436</v>
      </c>
      <c r="K99" s="128" t="s">
        <v>20</v>
      </c>
      <c r="L99" s="128" t="s">
        <v>1432</v>
      </c>
      <c r="M99" s="129">
        <v>180</v>
      </c>
      <c r="N99" s="129">
        <f t="shared" si="4"/>
        <v>5.92</v>
      </c>
      <c r="O99" s="129" t="s">
        <v>520</v>
      </c>
      <c r="P99" s="129" t="s">
        <v>521</v>
      </c>
      <c r="Q99" s="129">
        <v>159</v>
      </c>
      <c r="R99" s="130" t="str">
        <f>IF(M99=Q99,"是","否")</f>
        <v>否</v>
      </c>
      <c r="S99" s="129">
        <f t="shared" si="5"/>
        <v>5.23</v>
      </c>
      <c r="T99" s="129" t="s">
        <v>1493</v>
      </c>
      <c r="U99" s="129" t="s">
        <v>1493</v>
      </c>
      <c r="V99" s="129" t="s">
        <v>1494</v>
      </c>
      <c r="W99" s="132">
        <v>0</v>
      </c>
    </row>
    <row r="100" spans="1:23" ht="12.75">
      <c r="A100" s="128" t="s">
        <v>1566</v>
      </c>
      <c r="B100" s="135" t="s">
        <v>1508</v>
      </c>
      <c r="C100" s="134" t="s">
        <v>1428</v>
      </c>
      <c r="D100" s="128" t="s">
        <v>1429</v>
      </c>
      <c r="E100" s="128" t="s">
        <v>215</v>
      </c>
      <c r="F100" s="128" t="s">
        <v>1430</v>
      </c>
      <c r="G100" s="128" t="s">
        <v>213</v>
      </c>
      <c r="H100" s="128" t="s">
        <v>237</v>
      </c>
      <c r="I100" s="134" t="s">
        <v>238</v>
      </c>
      <c r="J100" s="134" t="s">
        <v>1436</v>
      </c>
      <c r="K100" s="128" t="s">
        <v>20</v>
      </c>
      <c r="L100" s="128" t="s">
        <v>1432</v>
      </c>
      <c r="M100" s="129">
        <v>264</v>
      </c>
      <c r="N100" s="129">
        <f t="shared" si="4"/>
        <v>8.68</v>
      </c>
      <c r="O100" s="129" t="s">
        <v>522</v>
      </c>
      <c r="P100" s="129" t="s">
        <v>523</v>
      </c>
      <c r="Q100" s="129">
        <v>335</v>
      </c>
      <c r="R100" s="130" t="str">
        <f>IF(M100=Q100,"是","否")</f>
        <v>否</v>
      </c>
      <c r="S100" s="129">
        <f t="shared" si="5"/>
        <v>11.01</v>
      </c>
      <c r="T100" s="129" t="s">
        <v>1493</v>
      </c>
      <c r="U100" s="129" t="s">
        <v>1493</v>
      </c>
      <c r="V100" s="129" t="s">
        <v>1494</v>
      </c>
      <c r="W100" s="132">
        <v>0</v>
      </c>
    </row>
    <row r="101" spans="1:23" ht="12.75">
      <c r="A101" s="128" t="s">
        <v>1567</v>
      </c>
      <c r="B101" s="135" t="s">
        <v>1509</v>
      </c>
      <c r="C101" s="134" t="s">
        <v>1428</v>
      </c>
      <c r="D101" s="128" t="s">
        <v>1429</v>
      </c>
      <c r="E101" s="128" t="s">
        <v>269</v>
      </c>
      <c r="F101" s="128" t="s">
        <v>1430</v>
      </c>
      <c r="G101" s="128" t="s">
        <v>213</v>
      </c>
      <c r="H101" s="128" t="s">
        <v>270</v>
      </c>
      <c r="I101" s="134" t="s">
        <v>271</v>
      </c>
      <c r="J101" s="134" t="s">
        <v>1504</v>
      </c>
      <c r="K101" s="128" t="s">
        <v>20</v>
      </c>
      <c r="L101" s="128" t="s">
        <v>1432</v>
      </c>
      <c r="M101" s="129">
        <v>48</v>
      </c>
      <c r="N101" s="129">
        <f t="shared" si="4"/>
        <v>1.58</v>
      </c>
      <c r="O101" s="129" t="s">
        <v>524</v>
      </c>
      <c r="P101" s="129" t="s">
        <v>525</v>
      </c>
      <c r="Q101" s="129">
        <v>49</v>
      </c>
      <c r="R101" s="130" t="str">
        <f>IF(M101=Q101,"是","否")</f>
        <v>否</v>
      </c>
      <c r="S101" s="129">
        <f t="shared" si="5"/>
        <v>1.61</v>
      </c>
      <c r="T101" s="129" t="s">
        <v>1493</v>
      </c>
      <c r="U101" s="129" t="s">
        <v>1493</v>
      </c>
      <c r="V101" s="129" t="s">
        <v>1494</v>
      </c>
      <c r="W101" s="132">
        <v>0</v>
      </c>
    </row>
    <row r="102" spans="1:23" ht="12.75">
      <c r="A102" s="128" t="s">
        <v>1568</v>
      </c>
      <c r="B102" s="135" t="s">
        <v>1510</v>
      </c>
      <c r="C102" s="134" t="s">
        <v>1428</v>
      </c>
      <c r="D102" s="128" t="s">
        <v>1429</v>
      </c>
      <c r="E102" s="128" t="s">
        <v>215</v>
      </c>
      <c r="F102" s="128" t="s">
        <v>1430</v>
      </c>
      <c r="G102" s="128" t="s">
        <v>213</v>
      </c>
      <c r="H102" s="128" t="s">
        <v>234</v>
      </c>
      <c r="I102" s="134" t="s">
        <v>235</v>
      </c>
      <c r="J102" s="134" t="s">
        <v>1436</v>
      </c>
      <c r="K102" s="128" t="s">
        <v>20</v>
      </c>
      <c r="L102" s="128" t="s">
        <v>1432</v>
      </c>
      <c r="M102" s="129">
        <v>365</v>
      </c>
      <c r="N102" s="129">
        <f t="shared" si="4"/>
        <v>12</v>
      </c>
      <c r="O102" s="129" t="s">
        <v>522</v>
      </c>
      <c r="P102" s="129" t="s">
        <v>523</v>
      </c>
      <c r="Q102" s="129">
        <v>361</v>
      </c>
      <c r="R102" s="130" t="str">
        <f>IF(M102=Q102,"是","否")</f>
        <v>否</v>
      </c>
      <c r="S102" s="129">
        <f t="shared" si="5"/>
        <v>11.87</v>
      </c>
      <c r="T102" s="129" t="s">
        <v>1493</v>
      </c>
      <c r="U102" s="129" t="s">
        <v>1493</v>
      </c>
      <c r="V102" s="129" t="s">
        <v>1494</v>
      </c>
      <c r="W102" s="132">
        <v>0</v>
      </c>
    </row>
    <row r="103" spans="1:23" ht="12.75">
      <c r="A103" s="128" t="s">
        <v>1569</v>
      </c>
      <c r="B103" s="135" t="s">
        <v>1511</v>
      </c>
      <c r="C103" s="134" t="s">
        <v>1428</v>
      </c>
      <c r="D103" s="128" t="s">
        <v>1429</v>
      </c>
      <c r="E103" s="128" t="s">
        <v>240</v>
      </c>
      <c r="F103" s="128" t="s">
        <v>1430</v>
      </c>
      <c r="G103" s="128" t="s">
        <v>213</v>
      </c>
      <c r="H103" s="128" t="s">
        <v>266</v>
      </c>
      <c r="I103" s="134" t="s">
        <v>267</v>
      </c>
      <c r="J103" s="134" t="s">
        <v>1436</v>
      </c>
      <c r="K103" s="128" t="s">
        <v>20</v>
      </c>
      <c r="L103" s="128" t="s">
        <v>1432</v>
      </c>
      <c r="M103" s="129">
        <v>168</v>
      </c>
      <c r="N103" s="129">
        <f t="shared" si="4"/>
        <v>5.52</v>
      </c>
      <c r="O103" s="129" t="s">
        <v>520</v>
      </c>
      <c r="P103" s="129" t="s">
        <v>521</v>
      </c>
      <c r="Q103" s="129">
        <v>164</v>
      </c>
      <c r="R103" s="130" t="str">
        <f>IF(M103=Q103,"是","否")</f>
        <v>否</v>
      </c>
      <c r="S103" s="129">
        <f t="shared" si="5"/>
        <v>5.39</v>
      </c>
      <c r="T103" s="129" t="s">
        <v>1493</v>
      </c>
      <c r="U103" s="129" t="s">
        <v>1493</v>
      </c>
      <c r="V103" s="129" t="s">
        <v>1494</v>
      </c>
      <c r="W103" s="132">
        <v>0</v>
      </c>
    </row>
    <row r="104" spans="1:23" ht="12.75">
      <c r="A104" s="128" t="s">
        <v>1570</v>
      </c>
      <c r="B104" s="135" t="s">
        <v>1512</v>
      </c>
      <c r="C104" s="134" t="s">
        <v>1428</v>
      </c>
      <c r="D104" s="128" t="s">
        <v>1429</v>
      </c>
      <c r="E104" s="128" t="s">
        <v>269</v>
      </c>
      <c r="F104" s="128" t="s">
        <v>1430</v>
      </c>
      <c r="G104" s="128" t="s">
        <v>213</v>
      </c>
      <c r="H104" s="128" t="s">
        <v>273</v>
      </c>
      <c r="I104" s="134" t="s">
        <v>274</v>
      </c>
      <c r="J104" s="134" t="s">
        <v>1504</v>
      </c>
      <c r="K104" s="128" t="s">
        <v>20</v>
      </c>
      <c r="L104" s="128" t="s">
        <v>1432</v>
      </c>
      <c r="M104" s="129">
        <v>0</v>
      </c>
      <c r="N104" s="129">
        <f t="shared" si="4"/>
        <v>0</v>
      </c>
      <c r="O104" s="129" t="s">
        <v>524</v>
      </c>
      <c r="P104" s="129" t="s">
        <v>525</v>
      </c>
      <c r="Q104" s="129">
        <v>0</v>
      </c>
      <c r="R104" s="130" t="str">
        <f>IF(M104=Q104,"是","否")</f>
        <v>是</v>
      </c>
      <c r="S104" s="129">
        <f t="shared" si="5"/>
        <v>0</v>
      </c>
      <c r="T104" s="129" t="s">
        <v>1493</v>
      </c>
      <c r="U104" s="129" t="s">
        <v>1493</v>
      </c>
      <c r="V104" s="129" t="s">
        <v>1494</v>
      </c>
      <c r="W104" s="132">
        <v>0</v>
      </c>
    </row>
    <row r="105" spans="1:23" ht="12.75">
      <c r="A105" s="128" t="s">
        <v>1571</v>
      </c>
      <c r="B105" s="135" t="s">
        <v>1514</v>
      </c>
      <c r="C105" s="134" t="s">
        <v>1428</v>
      </c>
      <c r="D105" s="128" t="s">
        <v>1429</v>
      </c>
      <c r="E105" s="128" t="s">
        <v>215</v>
      </c>
      <c r="F105" s="128" t="s">
        <v>1430</v>
      </c>
      <c r="G105" s="128" t="s">
        <v>213</v>
      </c>
      <c r="H105" s="128" t="s">
        <v>216</v>
      </c>
      <c r="I105" s="134" t="s">
        <v>217</v>
      </c>
      <c r="J105" s="134" t="s">
        <v>1436</v>
      </c>
      <c r="K105" s="128" t="s">
        <v>20</v>
      </c>
      <c r="L105" s="128" t="s">
        <v>1432</v>
      </c>
      <c r="M105" s="129">
        <v>365</v>
      </c>
      <c r="N105" s="129">
        <f t="shared" si="4"/>
        <v>12</v>
      </c>
      <c r="O105" s="129" t="s">
        <v>522</v>
      </c>
      <c r="P105" s="129" t="s">
        <v>523</v>
      </c>
      <c r="Q105" s="129">
        <v>357</v>
      </c>
      <c r="R105" s="130" t="str">
        <f>IF(M105=Q105,"是","否")</f>
        <v>否</v>
      </c>
      <c r="S105" s="129">
        <f t="shared" si="5"/>
        <v>11.74</v>
      </c>
      <c r="T105" s="129" t="s">
        <v>1493</v>
      </c>
      <c r="U105" s="129" t="s">
        <v>1493</v>
      </c>
      <c r="V105" s="129" t="s">
        <v>1494</v>
      </c>
      <c r="W105" s="132">
        <v>0</v>
      </c>
    </row>
    <row r="106" spans="1:23" ht="12.75">
      <c r="A106" s="128" t="s">
        <v>1572</v>
      </c>
      <c r="B106" s="135" t="s">
        <v>1515</v>
      </c>
      <c r="C106" s="134" t="s">
        <v>1428</v>
      </c>
      <c r="D106" s="128" t="s">
        <v>1429</v>
      </c>
      <c r="E106" s="128" t="s">
        <v>215</v>
      </c>
      <c r="F106" s="128" t="s">
        <v>1430</v>
      </c>
      <c r="G106" s="128" t="s">
        <v>213</v>
      </c>
      <c r="H106" s="128" t="s">
        <v>231</v>
      </c>
      <c r="I106" s="134" t="s">
        <v>232</v>
      </c>
      <c r="J106" s="134" t="s">
        <v>1436</v>
      </c>
      <c r="K106" s="128" t="s">
        <v>20</v>
      </c>
      <c r="L106" s="128" t="s">
        <v>1432</v>
      </c>
      <c r="M106" s="129">
        <v>365</v>
      </c>
      <c r="N106" s="129">
        <f t="shared" si="4"/>
        <v>12</v>
      </c>
      <c r="O106" s="129" t="s">
        <v>522</v>
      </c>
      <c r="P106" s="129" t="s">
        <v>523</v>
      </c>
      <c r="Q106" s="129">
        <v>359</v>
      </c>
      <c r="R106" s="130" t="str">
        <f>IF(M106=Q106,"是","否")</f>
        <v>否</v>
      </c>
      <c r="S106" s="129">
        <f t="shared" si="5"/>
        <v>11.8</v>
      </c>
      <c r="T106" s="129" t="s">
        <v>1493</v>
      </c>
      <c r="U106" s="129" t="s">
        <v>1493</v>
      </c>
      <c r="V106" s="129" t="s">
        <v>1494</v>
      </c>
      <c r="W106" s="132">
        <v>0</v>
      </c>
    </row>
    <row r="107" spans="1:23" ht="12.75">
      <c r="A107" s="128" t="s">
        <v>1573</v>
      </c>
      <c r="B107" s="135" t="s">
        <v>1516</v>
      </c>
      <c r="C107" s="134" t="s">
        <v>1428</v>
      </c>
      <c r="D107" s="128" t="s">
        <v>1429</v>
      </c>
      <c r="E107" s="128" t="s">
        <v>269</v>
      </c>
      <c r="F107" s="128" t="s">
        <v>1430</v>
      </c>
      <c r="G107" s="128" t="s">
        <v>213</v>
      </c>
      <c r="H107" s="128" t="s">
        <v>276</v>
      </c>
      <c r="I107" s="134" t="s">
        <v>277</v>
      </c>
      <c r="J107" s="134" t="s">
        <v>1517</v>
      </c>
      <c r="K107" s="128" t="s">
        <v>20</v>
      </c>
      <c r="L107" s="128" t="s">
        <v>1432</v>
      </c>
      <c r="M107" s="129">
        <v>39</v>
      </c>
      <c r="N107" s="129">
        <f t="shared" si="4"/>
        <v>1.28</v>
      </c>
      <c r="O107" s="129" t="s">
        <v>524</v>
      </c>
      <c r="P107" s="129" t="s">
        <v>525</v>
      </c>
      <c r="Q107" s="129">
        <v>42</v>
      </c>
      <c r="R107" s="130" t="str">
        <f>IF(M107=Q107,"是","否")</f>
        <v>否</v>
      </c>
      <c r="S107" s="129">
        <f t="shared" si="5"/>
        <v>1.38</v>
      </c>
      <c r="T107" s="129" t="s">
        <v>1493</v>
      </c>
      <c r="U107" s="129" t="s">
        <v>1493</v>
      </c>
      <c r="V107" s="129" t="s">
        <v>1494</v>
      </c>
      <c r="W107" s="132">
        <v>0</v>
      </c>
    </row>
    <row r="108" spans="1:23" ht="12.75">
      <c r="A108" s="128" t="s">
        <v>1574</v>
      </c>
      <c r="B108" s="135" t="s">
        <v>1518</v>
      </c>
      <c r="C108" s="134" t="s">
        <v>1428</v>
      </c>
      <c r="D108" s="128" t="s">
        <v>1429</v>
      </c>
      <c r="E108" s="128" t="s">
        <v>215</v>
      </c>
      <c r="F108" s="128" t="s">
        <v>1430</v>
      </c>
      <c r="G108" s="128" t="s">
        <v>213</v>
      </c>
      <c r="H108" s="128" t="s">
        <v>219</v>
      </c>
      <c r="I108" s="134" t="s">
        <v>220</v>
      </c>
      <c r="J108" s="134" t="s">
        <v>1436</v>
      </c>
      <c r="K108" s="128" t="s">
        <v>20</v>
      </c>
      <c r="L108" s="128" t="s">
        <v>1432</v>
      </c>
      <c r="M108" s="129">
        <v>361</v>
      </c>
      <c r="N108" s="129">
        <f t="shared" si="4"/>
        <v>11.87</v>
      </c>
      <c r="O108" s="129" t="s">
        <v>522</v>
      </c>
      <c r="P108" s="129" t="s">
        <v>523</v>
      </c>
      <c r="Q108" s="129">
        <v>347</v>
      </c>
      <c r="R108" s="130" t="str">
        <f>IF(M108=Q108,"是","否")</f>
        <v>否</v>
      </c>
      <c r="S108" s="129">
        <f t="shared" si="5"/>
        <v>11.41</v>
      </c>
      <c r="T108" s="129" t="s">
        <v>1493</v>
      </c>
      <c r="U108" s="129" t="s">
        <v>1493</v>
      </c>
      <c r="V108" s="129" t="s">
        <v>1494</v>
      </c>
      <c r="W108" s="132">
        <v>0</v>
      </c>
    </row>
    <row r="109" spans="1:23" ht="12.75">
      <c r="A109" s="128" t="s">
        <v>1575</v>
      </c>
      <c r="B109" s="134" t="s">
        <v>1522</v>
      </c>
      <c r="C109" s="134" t="s">
        <v>1428</v>
      </c>
      <c r="D109" s="128" t="s">
        <v>1429</v>
      </c>
      <c r="E109" s="128" t="s">
        <v>1191</v>
      </c>
      <c r="F109" s="128" t="s">
        <v>1430</v>
      </c>
      <c r="G109" s="128" t="s">
        <v>1192</v>
      </c>
      <c r="H109" s="134" t="s">
        <v>1193</v>
      </c>
      <c r="I109" s="134" t="s">
        <v>1194</v>
      </c>
      <c r="J109" s="134" t="s">
        <v>1523</v>
      </c>
      <c r="K109" s="128" t="s">
        <v>20</v>
      </c>
      <c r="L109" s="128" t="s">
        <v>1432</v>
      </c>
      <c r="M109" s="129">
        <v>240</v>
      </c>
      <c r="N109" s="129">
        <v>8</v>
      </c>
      <c r="O109" s="129" t="s">
        <v>1195</v>
      </c>
      <c r="P109" s="129" t="s">
        <v>1196</v>
      </c>
      <c r="Q109" s="129">
        <v>203</v>
      </c>
      <c r="R109" s="130" t="str">
        <f>IF(M109=Q109,"是","否")</f>
        <v>否</v>
      </c>
      <c r="S109" s="129">
        <f>ROUND(Q109/365*12,2)</f>
        <v>6.67</v>
      </c>
      <c r="T109" s="129" t="s">
        <v>1492</v>
      </c>
      <c r="U109" s="129" t="s">
        <v>1492</v>
      </c>
      <c r="V109" s="129" t="s">
        <v>1494</v>
      </c>
      <c r="W109" s="132">
        <v>0</v>
      </c>
    </row>
    <row r="110" spans="1:23" ht="12.75">
      <c r="A110" s="128" t="s">
        <v>1576</v>
      </c>
      <c r="B110" s="134" t="s">
        <v>1525</v>
      </c>
      <c r="C110" s="134" t="s">
        <v>1428</v>
      </c>
      <c r="D110" s="128" t="s">
        <v>1429</v>
      </c>
      <c r="E110" s="128" t="s">
        <v>1191</v>
      </c>
      <c r="F110" s="128" t="s">
        <v>1430</v>
      </c>
      <c r="G110" s="128" t="s">
        <v>1192</v>
      </c>
      <c r="H110" s="134" t="s">
        <v>1198</v>
      </c>
      <c r="I110" s="134" t="s">
        <v>1199</v>
      </c>
      <c r="J110" s="134" t="s">
        <v>1526</v>
      </c>
      <c r="K110" s="128" t="s">
        <v>20</v>
      </c>
      <c r="L110" s="128" t="s">
        <v>1432</v>
      </c>
      <c r="M110" s="129">
        <v>240</v>
      </c>
      <c r="N110" s="129">
        <v>8</v>
      </c>
      <c r="O110" s="129" t="s">
        <v>1195</v>
      </c>
      <c r="P110" s="129" t="s">
        <v>1196</v>
      </c>
      <c r="Q110" s="129">
        <v>155</v>
      </c>
      <c r="R110" s="130" t="str">
        <f>IF(M110=Q110,"是","否")</f>
        <v>否</v>
      </c>
      <c r="S110" s="129">
        <f aca="true" t="shared" si="6" ref="S110:S128">ROUND(Q110/365*12,2)</f>
        <v>5.1</v>
      </c>
      <c r="T110" s="129" t="s">
        <v>1492</v>
      </c>
      <c r="U110" s="129" t="s">
        <v>1492</v>
      </c>
      <c r="V110" s="129" t="s">
        <v>1494</v>
      </c>
      <c r="W110" s="132">
        <v>0</v>
      </c>
    </row>
    <row r="111" spans="1:23" ht="12.75">
      <c r="A111" s="128" t="s">
        <v>1577</v>
      </c>
      <c r="B111" s="134" t="s">
        <v>1527</v>
      </c>
      <c r="C111" s="134" t="s">
        <v>1428</v>
      </c>
      <c r="D111" s="128" t="s">
        <v>1429</v>
      </c>
      <c r="E111" s="128" t="s">
        <v>1191</v>
      </c>
      <c r="F111" s="128" t="s">
        <v>1430</v>
      </c>
      <c r="G111" s="128" t="s">
        <v>1192</v>
      </c>
      <c r="H111" s="134" t="s">
        <v>1201</v>
      </c>
      <c r="I111" s="134" t="s">
        <v>1202</v>
      </c>
      <c r="J111" s="134" t="s">
        <v>1528</v>
      </c>
      <c r="K111" s="128" t="s">
        <v>20</v>
      </c>
      <c r="L111" s="128" t="s">
        <v>1432</v>
      </c>
      <c r="M111" s="129">
        <v>240</v>
      </c>
      <c r="N111" s="129">
        <v>8</v>
      </c>
      <c r="O111" s="129" t="s">
        <v>1195</v>
      </c>
      <c r="P111" s="129" t="s">
        <v>1196</v>
      </c>
      <c r="Q111" s="129">
        <v>201</v>
      </c>
      <c r="R111" s="130" t="str">
        <f>IF(M111=Q111,"是","否")</f>
        <v>否</v>
      </c>
      <c r="S111" s="129">
        <f t="shared" si="6"/>
        <v>6.61</v>
      </c>
      <c r="T111" s="129" t="s">
        <v>1492</v>
      </c>
      <c r="U111" s="129" t="s">
        <v>1492</v>
      </c>
      <c r="V111" s="129" t="s">
        <v>1494</v>
      </c>
      <c r="W111" s="132">
        <v>0</v>
      </c>
    </row>
    <row r="112" spans="1:23" ht="12.75">
      <c r="A112" s="128" t="s">
        <v>1578</v>
      </c>
      <c r="B112" s="134" t="s">
        <v>1529</v>
      </c>
      <c r="C112" s="134" t="s">
        <v>1428</v>
      </c>
      <c r="D112" s="128" t="s">
        <v>1429</v>
      </c>
      <c r="E112" s="128" t="s">
        <v>1191</v>
      </c>
      <c r="F112" s="128" t="s">
        <v>1430</v>
      </c>
      <c r="G112" s="128" t="s">
        <v>1192</v>
      </c>
      <c r="H112" s="134" t="s">
        <v>1204</v>
      </c>
      <c r="I112" s="134" t="s">
        <v>1205</v>
      </c>
      <c r="J112" s="134" t="s">
        <v>1530</v>
      </c>
      <c r="K112" s="128" t="s">
        <v>20</v>
      </c>
      <c r="L112" s="128" t="s">
        <v>1432</v>
      </c>
      <c r="M112" s="129">
        <v>223</v>
      </c>
      <c r="N112" s="129">
        <v>8</v>
      </c>
      <c r="O112" s="129" t="s">
        <v>1195</v>
      </c>
      <c r="P112" s="129" t="s">
        <v>1196</v>
      </c>
      <c r="Q112" s="129">
        <v>194</v>
      </c>
      <c r="R112" s="130" t="str">
        <f>IF(M112=Q112,"是","否")</f>
        <v>否</v>
      </c>
      <c r="S112" s="129">
        <f t="shared" si="6"/>
        <v>6.38</v>
      </c>
      <c r="T112" s="129" t="s">
        <v>1492</v>
      </c>
      <c r="U112" s="129" t="s">
        <v>1492</v>
      </c>
      <c r="V112" s="129" t="s">
        <v>1494</v>
      </c>
      <c r="W112" s="132">
        <v>0</v>
      </c>
    </row>
    <row r="113" spans="1:23" ht="12.75">
      <c r="A113" s="128" t="s">
        <v>1579</v>
      </c>
      <c r="B113" s="134" t="s">
        <v>1531</v>
      </c>
      <c r="C113" s="134" t="s">
        <v>1428</v>
      </c>
      <c r="D113" s="128" t="s">
        <v>1429</v>
      </c>
      <c r="E113" s="128" t="s">
        <v>1191</v>
      </c>
      <c r="F113" s="128" t="s">
        <v>1430</v>
      </c>
      <c r="G113" s="128" t="s">
        <v>1192</v>
      </c>
      <c r="H113" s="134" t="s">
        <v>1207</v>
      </c>
      <c r="I113" s="134" t="s">
        <v>1208</v>
      </c>
      <c r="J113" s="134" t="s">
        <v>1528</v>
      </c>
      <c r="K113" s="128" t="s">
        <v>20</v>
      </c>
      <c r="L113" s="128" t="s">
        <v>1432</v>
      </c>
      <c r="M113" s="129">
        <v>240</v>
      </c>
      <c r="N113" s="129">
        <v>8</v>
      </c>
      <c r="O113" s="129" t="s">
        <v>1195</v>
      </c>
      <c r="P113" s="129" t="s">
        <v>1196</v>
      </c>
      <c r="Q113" s="129">
        <v>219</v>
      </c>
      <c r="R113" s="130" t="str">
        <f>IF(M113=Q113,"是","否")</f>
        <v>否</v>
      </c>
      <c r="S113" s="129">
        <f t="shared" si="6"/>
        <v>7.2</v>
      </c>
      <c r="T113" s="129" t="s">
        <v>1492</v>
      </c>
      <c r="U113" s="129" t="s">
        <v>1492</v>
      </c>
      <c r="V113" s="129" t="s">
        <v>1494</v>
      </c>
      <c r="W113" s="132">
        <v>0</v>
      </c>
    </row>
    <row r="114" spans="1:23" ht="12.75">
      <c r="A114" s="128" t="s">
        <v>1580</v>
      </c>
      <c r="B114" s="134" t="s">
        <v>1532</v>
      </c>
      <c r="C114" s="134" t="s">
        <v>1428</v>
      </c>
      <c r="D114" s="128" t="s">
        <v>1429</v>
      </c>
      <c r="E114" s="128" t="s">
        <v>1191</v>
      </c>
      <c r="F114" s="128" t="s">
        <v>1430</v>
      </c>
      <c r="G114" s="128" t="s">
        <v>1192</v>
      </c>
      <c r="H114" s="134" t="s">
        <v>1210</v>
      </c>
      <c r="I114" s="134" t="s">
        <v>1211</v>
      </c>
      <c r="J114" s="134" t="s">
        <v>1530</v>
      </c>
      <c r="K114" s="128" t="s">
        <v>20</v>
      </c>
      <c r="L114" s="128" t="s">
        <v>1432</v>
      </c>
      <c r="M114" s="129">
        <v>240</v>
      </c>
      <c r="N114" s="129">
        <v>8</v>
      </c>
      <c r="O114" s="129" t="s">
        <v>1195</v>
      </c>
      <c r="P114" s="129" t="s">
        <v>1196</v>
      </c>
      <c r="Q114" s="129">
        <v>215</v>
      </c>
      <c r="R114" s="130" t="str">
        <f>IF(M114=Q114,"是","否")</f>
        <v>否</v>
      </c>
      <c r="S114" s="129">
        <f t="shared" si="6"/>
        <v>7.07</v>
      </c>
      <c r="T114" s="129" t="s">
        <v>1492</v>
      </c>
      <c r="U114" s="129" t="s">
        <v>1492</v>
      </c>
      <c r="V114" s="129" t="s">
        <v>1494</v>
      </c>
      <c r="W114" s="132">
        <v>0</v>
      </c>
    </row>
    <row r="115" spans="1:23" ht="12.75">
      <c r="A115" s="128" t="s">
        <v>1581</v>
      </c>
      <c r="B115" s="134" t="s">
        <v>1533</v>
      </c>
      <c r="C115" s="134" t="s">
        <v>1428</v>
      </c>
      <c r="D115" s="128" t="s">
        <v>1429</v>
      </c>
      <c r="E115" s="128" t="s">
        <v>1191</v>
      </c>
      <c r="F115" s="128" t="s">
        <v>1430</v>
      </c>
      <c r="G115" s="128" t="s">
        <v>1192</v>
      </c>
      <c r="H115" s="134" t="s">
        <v>1213</v>
      </c>
      <c r="I115" s="134" t="s">
        <v>1214</v>
      </c>
      <c r="J115" s="134" t="s">
        <v>1528</v>
      </c>
      <c r="K115" s="128" t="s">
        <v>20</v>
      </c>
      <c r="L115" s="128" t="s">
        <v>1432</v>
      </c>
      <c r="M115" s="129">
        <v>240</v>
      </c>
      <c r="N115" s="129">
        <v>8</v>
      </c>
      <c r="O115" s="129" t="s">
        <v>1195</v>
      </c>
      <c r="P115" s="129" t="s">
        <v>1196</v>
      </c>
      <c r="Q115" s="129">
        <v>222</v>
      </c>
      <c r="R115" s="130" t="str">
        <f>IF(M115=Q115,"是","否")</f>
        <v>否</v>
      </c>
      <c r="S115" s="129">
        <f t="shared" si="6"/>
        <v>7.3</v>
      </c>
      <c r="T115" s="129" t="s">
        <v>1492</v>
      </c>
      <c r="U115" s="129" t="s">
        <v>1492</v>
      </c>
      <c r="V115" s="129" t="s">
        <v>1494</v>
      </c>
      <c r="W115" s="132">
        <v>0</v>
      </c>
    </row>
    <row r="116" spans="1:23" ht="12.75">
      <c r="A116" s="128" t="s">
        <v>1582</v>
      </c>
      <c r="B116" s="134" t="s">
        <v>1534</v>
      </c>
      <c r="C116" s="134" t="s">
        <v>1428</v>
      </c>
      <c r="D116" s="128" t="s">
        <v>1429</v>
      </c>
      <c r="E116" s="128" t="s">
        <v>1191</v>
      </c>
      <c r="F116" s="128" t="s">
        <v>1430</v>
      </c>
      <c r="G116" s="128" t="s">
        <v>1192</v>
      </c>
      <c r="H116" s="134" t="s">
        <v>1216</v>
      </c>
      <c r="I116" s="134" t="s">
        <v>1217</v>
      </c>
      <c r="J116" s="134" t="s">
        <v>1528</v>
      </c>
      <c r="K116" s="128" t="s">
        <v>20</v>
      </c>
      <c r="L116" s="128" t="s">
        <v>1432</v>
      </c>
      <c r="M116" s="129">
        <v>214</v>
      </c>
      <c r="N116" s="129">
        <v>8</v>
      </c>
      <c r="O116" s="129" t="s">
        <v>1195</v>
      </c>
      <c r="P116" s="129" t="s">
        <v>1196</v>
      </c>
      <c r="Q116" s="129">
        <v>180</v>
      </c>
      <c r="R116" s="130" t="str">
        <f>IF(M116=Q116,"是","否")</f>
        <v>否</v>
      </c>
      <c r="S116" s="129">
        <f t="shared" si="6"/>
        <v>5.92</v>
      </c>
      <c r="T116" s="129" t="s">
        <v>1492</v>
      </c>
      <c r="U116" s="129" t="s">
        <v>1492</v>
      </c>
      <c r="V116" s="129" t="s">
        <v>1494</v>
      </c>
      <c r="W116" s="132">
        <v>0</v>
      </c>
    </row>
    <row r="117" spans="1:23" ht="12.75">
      <c r="A117" s="128" t="s">
        <v>1583</v>
      </c>
      <c r="B117" s="134" t="s">
        <v>1535</v>
      </c>
      <c r="C117" s="134" t="s">
        <v>1428</v>
      </c>
      <c r="D117" s="128" t="s">
        <v>1429</v>
      </c>
      <c r="E117" s="128" t="s">
        <v>1191</v>
      </c>
      <c r="F117" s="128" t="s">
        <v>1430</v>
      </c>
      <c r="G117" s="128" t="s">
        <v>1192</v>
      </c>
      <c r="H117" s="134" t="s">
        <v>1219</v>
      </c>
      <c r="I117" s="134" t="s">
        <v>1220</v>
      </c>
      <c r="J117" s="134" t="s">
        <v>1530</v>
      </c>
      <c r="K117" s="128" t="s">
        <v>20</v>
      </c>
      <c r="L117" s="128" t="s">
        <v>1432</v>
      </c>
      <c r="M117" s="129">
        <v>240</v>
      </c>
      <c r="N117" s="129">
        <v>8</v>
      </c>
      <c r="O117" s="129" t="s">
        <v>1195</v>
      </c>
      <c r="P117" s="129" t="s">
        <v>1196</v>
      </c>
      <c r="Q117" s="129">
        <v>202</v>
      </c>
      <c r="R117" s="130" t="str">
        <f>IF(M117=Q117,"是","否")</f>
        <v>否</v>
      </c>
      <c r="S117" s="129">
        <f t="shared" si="6"/>
        <v>6.64</v>
      </c>
      <c r="T117" s="129" t="s">
        <v>1492</v>
      </c>
      <c r="U117" s="129" t="s">
        <v>1492</v>
      </c>
      <c r="V117" s="129" t="s">
        <v>1494</v>
      </c>
      <c r="W117" s="132">
        <v>0</v>
      </c>
    </row>
    <row r="118" spans="1:23" ht="12.75">
      <c r="A118" s="128" t="s">
        <v>1584</v>
      </c>
      <c r="B118" s="134" t="s">
        <v>1536</v>
      </c>
      <c r="C118" s="134" t="s">
        <v>1428</v>
      </c>
      <c r="D118" s="128" t="s">
        <v>1429</v>
      </c>
      <c r="E118" s="128" t="s">
        <v>1191</v>
      </c>
      <c r="F118" s="128" t="s">
        <v>1430</v>
      </c>
      <c r="G118" s="128" t="s">
        <v>1192</v>
      </c>
      <c r="H118" s="134" t="s">
        <v>1222</v>
      </c>
      <c r="I118" s="134" t="s">
        <v>1223</v>
      </c>
      <c r="J118" s="134" t="s">
        <v>1528</v>
      </c>
      <c r="K118" s="128" t="s">
        <v>20</v>
      </c>
      <c r="L118" s="128" t="s">
        <v>1432</v>
      </c>
      <c r="M118" s="129">
        <v>240</v>
      </c>
      <c r="N118" s="129">
        <v>8</v>
      </c>
      <c r="O118" s="129" t="s">
        <v>1195</v>
      </c>
      <c r="P118" s="129" t="s">
        <v>1196</v>
      </c>
      <c r="Q118" s="129">
        <v>199</v>
      </c>
      <c r="R118" s="130" t="str">
        <f>IF(M118=Q118,"是","否")</f>
        <v>否</v>
      </c>
      <c r="S118" s="129">
        <f t="shared" si="6"/>
        <v>6.54</v>
      </c>
      <c r="T118" s="129" t="s">
        <v>1492</v>
      </c>
      <c r="U118" s="129" t="s">
        <v>1492</v>
      </c>
      <c r="V118" s="129" t="s">
        <v>1494</v>
      </c>
      <c r="W118" s="132">
        <v>0</v>
      </c>
    </row>
    <row r="119" spans="1:23" ht="12.75">
      <c r="A119" s="128" t="s">
        <v>1585</v>
      </c>
      <c r="B119" s="134" t="s">
        <v>1537</v>
      </c>
      <c r="C119" s="134" t="s">
        <v>1428</v>
      </c>
      <c r="D119" s="128" t="s">
        <v>1429</v>
      </c>
      <c r="E119" s="128" t="s">
        <v>1191</v>
      </c>
      <c r="F119" s="128" t="s">
        <v>1430</v>
      </c>
      <c r="G119" s="128" t="s">
        <v>1192</v>
      </c>
      <c r="H119" s="134" t="s">
        <v>1225</v>
      </c>
      <c r="I119" s="134" t="s">
        <v>1226</v>
      </c>
      <c r="J119" s="134" t="s">
        <v>1530</v>
      </c>
      <c r="K119" s="128" t="s">
        <v>20</v>
      </c>
      <c r="L119" s="128" t="s">
        <v>1432</v>
      </c>
      <c r="M119" s="129">
        <v>240</v>
      </c>
      <c r="N119" s="129">
        <v>8</v>
      </c>
      <c r="O119" s="129" t="s">
        <v>1195</v>
      </c>
      <c r="P119" s="129" t="s">
        <v>1196</v>
      </c>
      <c r="Q119" s="129">
        <v>229</v>
      </c>
      <c r="R119" s="130" t="str">
        <f>IF(M119=Q119,"是","否")</f>
        <v>否</v>
      </c>
      <c r="S119" s="129">
        <f t="shared" si="6"/>
        <v>7.53</v>
      </c>
      <c r="T119" s="129" t="s">
        <v>1492</v>
      </c>
      <c r="U119" s="129" t="s">
        <v>1492</v>
      </c>
      <c r="V119" s="129" t="s">
        <v>1494</v>
      </c>
      <c r="W119" s="132">
        <v>0</v>
      </c>
    </row>
    <row r="120" spans="1:23" ht="12.75">
      <c r="A120" s="128" t="s">
        <v>1586</v>
      </c>
      <c r="B120" s="134" t="s">
        <v>1538</v>
      </c>
      <c r="C120" s="134" t="s">
        <v>1428</v>
      </c>
      <c r="D120" s="128" t="s">
        <v>1429</v>
      </c>
      <c r="E120" s="128" t="s">
        <v>1191</v>
      </c>
      <c r="F120" s="128" t="s">
        <v>1430</v>
      </c>
      <c r="G120" s="128" t="s">
        <v>1192</v>
      </c>
      <c r="H120" s="134" t="s">
        <v>1228</v>
      </c>
      <c r="I120" s="134" t="s">
        <v>1229</v>
      </c>
      <c r="J120" s="134" t="s">
        <v>1528</v>
      </c>
      <c r="K120" s="128" t="s">
        <v>20</v>
      </c>
      <c r="L120" s="128" t="s">
        <v>1432</v>
      </c>
      <c r="M120" s="129">
        <v>233</v>
      </c>
      <c r="N120" s="129">
        <v>8</v>
      </c>
      <c r="O120" s="129" t="s">
        <v>1195</v>
      </c>
      <c r="P120" s="129" t="s">
        <v>1196</v>
      </c>
      <c r="Q120" s="129">
        <v>185</v>
      </c>
      <c r="R120" s="130" t="str">
        <f>IF(M120=Q120,"是","否")</f>
        <v>否</v>
      </c>
      <c r="S120" s="129">
        <f t="shared" si="6"/>
        <v>6.08</v>
      </c>
      <c r="T120" s="129" t="s">
        <v>1492</v>
      </c>
      <c r="U120" s="129" t="s">
        <v>1492</v>
      </c>
      <c r="V120" s="129" t="s">
        <v>1494</v>
      </c>
      <c r="W120" s="132">
        <v>0</v>
      </c>
    </row>
    <row r="121" spans="1:23" ht="12.75">
      <c r="A121" s="128" t="s">
        <v>1587</v>
      </c>
      <c r="B121" s="134" t="s">
        <v>1539</v>
      </c>
      <c r="C121" s="134" t="s">
        <v>1428</v>
      </c>
      <c r="D121" s="128" t="s">
        <v>1429</v>
      </c>
      <c r="E121" s="128" t="s">
        <v>1191</v>
      </c>
      <c r="F121" s="128" t="s">
        <v>1430</v>
      </c>
      <c r="G121" s="128" t="s">
        <v>1192</v>
      </c>
      <c r="H121" s="134" t="s">
        <v>1231</v>
      </c>
      <c r="I121" s="134" t="s">
        <v>1232</v>
      </c>
      <c r="J121" s="134" t="s">
        <v>1530</v>
      </c>
      <c r="K121" s="128" t="s">
        <v>20</v>
      </c>
      <c r="L121" s="128" t="s">
        <v>1432</v>
      </c>
      <c r="M121" s="129">
        <v>233</v>
      </c>
      <c r="N121" s="129">
        <v>8</v>
      </c>
      <c r="O121" s="129" t="s">
        <v>1195</v>
      </c>
      <c r="P121" s="129" t="s">
        <v>1196</v>
      </c>
      <c r="Q121" s="129">
        <v>231</v>
      </c>
      <c r="R121" s="130" t="str">
        <f>IF(M121=Q121,"是","否")</f>
        <v>否</v>
      </c>
      <c r="S121" s="129">
        <f t="shared" si="6"/>
        <v>7.59</v>
      </c>
      <c r="T121" s="129" t="s">
        <v>1492</v>
      </c>
      <c r="U121" s="129" t="s">
        <v>1492</v>
      </c>
      <c r="V121" s="129" t="s">
        <v>1494</v>
      </c>
      <c r="W121" s="132">
        <v>0</v>
      </c>
    </row>
    <row r="122" spans="1:23" ht="12.75">
      <c r="A122" s="128" t="s">
        <v>1588</v>
      </c>
      <c r="B122" s="134" t="s">
        <v>1540</v>
      </c>
      <c r="C122" s="134" t="s">
        <v>1428</v>
      </c>
      <c r="D122" s="128" t="s">
        <v>1429</v>
      </c>
      <c r="E122" s="128" t="s">
        <v>1191</v>
      </c>
      <c r="F122" s="128" t="s">
        <v>1430</v>
      </c>
      <c r="G122" s="128" t="s">
        <v>1192</v>
      </c>
      <c r="H122" s="134" t="s">
        <v>1234</v>
      </c>
      <c r="I122" s="134" t="s">
        <v>1235</v>
      </c>
      <c r="J122" s="134" t="s">
        <v>1528</v>
      </c>
      <c r="K122" s="128" t="s">
        <v>20</v>
      </c>
      <c r="L122" s="128" t="s">
        <v>1432</v>
      </c>
      <c r="M122" s="129">
        <v>240</v>
      </c>
      <c r="N122" s="129">
        <v>8</v>
      </c>
      <c r="O122" s="129" t="s">
        <v>1195</v>
      </c>
      <c r="P122" s="129" t="s">
        <v>1196</v>
      </c>
      <c r="Q122" s="129">
        <v>200</v>
      </c>
      <c r="R122" s="130" t="str">
        <f>IF(M122=Q122,"是","否")</f>
        <v>否</v>
      </c>
      <c r="S122" s="129">
        <f t="shared" si="6"/>
        <v>6.58</v>
      </c>
      <c r="T122" s="129" t="s">
        <v>1492</v>
      </c>
      <c r="U122" s="129" t="s">
        <v>1492</v>
      </c>
      <c r="V122" s="129" t="s">
        <v>1494</v>
      </c>
      <c r="W122" s="132">
        <v>0</v>
      </c>
    </row>
    <row r="123" spans="1:23" ht="12.75">
      <c r="A123" s="128" t="s">
        <v>1589</v>
      </c>
      <c r="B123" s="134" t="s">
        <v>1541</v>
      </c>
      <c r="C123" s="134" t="s">
        <v>1428</v>
      </c>
      <c r="D123" s="128" t="s">
        <v>1429</v>
      </c>
      <c r="E123" s="128" t="s">
        <v>1191</v>
      </c>
      <c r="F123" s="128" t="s">
        <v>1430</v>
      </c>
      <c r="G123" s="128" t="s">
        <v>1192</v>
      </c>
      <c r="H123" s="134" t="s">
        <v>1237</v>
      </c>
      <c r="I123" s="134" t="s">
        <v>1238</v>
      </c>
      <c r="J123" s="134" t="s">
        <v>1530</v>
      </c>
      <c r="K123" s="128" t="s">
        <v>20</v>
      </c>
      <c r="L123" s="128" t="s">
        <v>1432</v>
      </c>
      <c r="M123" s="129">
        <v>240</v>
      </c>
      <c r="N123" s="129">
        <v>8</v>
      </c>
      <c r="O123" s="129" t="s">
        <v>1195</v>
      </c>
      <c r="P123" s="129" t="s">
        <v>1196</v>
      </c>
      <c r="Q123" s="129">
        <v>200</v>
      </c>
      <c r="R123" s="130" t="str">
        <f>IF(M123=Q123,"是","否")</f>
        <v>否</v>
      </c>
      <c r="S123" s="129">
        <f t="shared" si="6"/>
        <v>6.58</v>
      </c>
      <c r="T123" s="129" t="s">
        <v>1492</v>
      </c>
      <c r="U123" s="129" t="s">
        <v>1492</v>
      </c>
      <c r="V123" s="129" t="s">
        <v>1494</v>
      </c>
      <c r="W123" s="132">
        <v>0</v>
      </c>
    </row>
    <row r="124" spans="1:23" ht="12.75">
      <c r="A124" s="128" t="s">
        <v>1590</v>
      </c>
      <c r="B124" s="134" t="s">
        <v>1542</v>
      </c>
      <c r="C124" s="134" t="s">
        <v>1428</v>
      </c>
      <c r="D124" s="128" t="s">
        <v>1429</v>
      </c>
      <c r="E124" s="128" t="s">
        <v>1191</v>
      </c>
      <c r="F124" s="128" t="s">
        <v>1430</v>
      </c>
      <c r="G124" s="128" t="s">
        <v>1192</v>
      </c>
      <c r="H124" s="134" t="s">
        <v>1240</v>
      </c>
      <c r="I124" s="134" t="s">
        <v>1241</v>
      </c>
      <c r="J124" s="134" t="s">
        <v>1530</v>
      </c>
      <c r="K124" s="128" t="s">
        <v>20</v>
      </c>
      <c r="L124" s="128" t="s">
        <v>1432</v>
      </c>
      <c r="M124" s="129">
        <v>234</v>
      </c>
      <c r="N124" s="129">
        <v>8</v>
      </c>
      <c r="O124" s="129" t="s">
        <v>1195</v>
      </c>
      <c r="P124" s="129" t="s">
        <v>1196</v>
      </c>
      <c r="Q124" s="129">
        <v>187</v>
      </c>
      <c r="R124" s="130" t="str">
        <f>IF(M124=Q124,"是","否")</f>
        <v>否</v>
      </c>
      <c r="S124" s="129">
        <f t="shared" si="6"/>
        <v>6.15</v>
      </c>
      <c r="T124" s="129" t="s">
        <v>1492</v>
      </c>
      <c r="U124" s="129" t="s">
        <v>1492</v>
      </c>
      <c r="V124" s="129" t="s">
        <v>1494</v>
      </c>
      <c r="W124" s="132">
        <v>0</v>
      </c>
    </row>
    <row r="125" spans="1:23" ht="12.75">
      <c r="A125" s="128" t="s">
        <v>1591</v>
      </c>
      <c r="B125" s="134" t="s">
        <v>1543</v>
      </c>
      <c r="C125" s="134" t="s">
        <v>1428</v>
      </c>
      <c r="D125" s="128" t="s">
        <v>1429</v>
      </c>
      <c r="E125" s="128" t="s">
        <v>1191</v>
      </c>
      <c r="F125" s="128" t="s">
        <v>1430</v>
      </c>
      <c r="G125" s="128" t="s">
        <v>1192</v>
      </c>
      <c r="H125" s="134" t="s">
        <v>1243</v>
      </c>
      <c r="I125" s="134" t="s">
        <v>1244</v>
      </c>
      <c r="J125" s="134" t="s">
        <v>1528</v>
      </c>
      <c r="K125" s="128" t="s">
        <v>20</v>
      </c>
      <c r="L125" s="128" t="s">
        <v>1432</v>
      </c>
      <c r="M125" s="129">
        <v>240</v>
      </c>
      <c r="N125" s="129">
        <v>8</v>
      </c>
      <c r="O125" s="129" t="s">
        <v>1195</v>
      </c>
      <c r="P125" s="129" t="s">
        <v>1196</v>
      </c>
      <c r="Q125" s="129">
        <v>224</v>
      </c>
      <c r="R125" s="130" t="str">
        <f>IF(M125=Q125,"是","否")</f>
        <v>否</v>
      </c>
      <c r="S125" s="129">
        <f t="shared" si="6"/>
        <v>7.36</v>
      </c>
      <c r="T125" s="129" t="s">
        <v>1492</v>
      </c>
      <c r="U125" s="129" t="s">
        <v>1492</v>
      </c>
      <c r="V125" s="129" t="s">
        <v>1494</v>
      </c>
      <c r="W125" s="132">
        <v>0</v>
      </c>
    </row>
    <row r="126" spans="1:23" ht="12.75">
      <c r="A126" s="128" t="s">
        <v>1592</v>
      </c>
      <c r="B126" s="134" t="s">
        <v>1544</v>
      </c>
      <c r="C126" s="134" t="s">
        <v>1428</v>
      </c>
      <c r="D126" s="128" t="s">
        <v>1429</v>
      </c>
      <c r="E126" s="128" t="s">
        <v>1191</v>
      </c>
      <c r="F126" s="128" t="s">
        <v>1430</v>
      </c>
      <c r="G126" s="128" t="s">
        <v>1192</v>
      </c>
      <c r="H126" s="134" t="s">
        <v>1246</v>
      </c>
      <c r="I126" s="134" t="s">
        <v>1247</v>
      </c>
      <c r="J126" s="134" t="s">
        <v>1528</v>
      </c>
      <c r="K126" s="128" t="s">
        <v>20</v>
      </c>
      <c r="L126" s="128" t="s">
        <v>1432</v>
      </c>
      <c r="M126" s="129">
        <v>240</v>
      </c>
      <c r="N126" s="129">
        <v>8</v>
      </c>
      <c r="O126" s="129" t="s">
        <v>1195</v>
      </c>
      <c r="P126" s="129" t="s">
        <v>1196</v>
      </c>
      <c r="Q126" s="129">
        <v>91</v>
      </c>
      <c r="R126" s="130" t="str">
        <f>IF(M126=Q126,"是","否")</f>
        <v>否</v>
      </c>
      <c r="S126" s="129">
        <f t="shared" si="6"/>
        <v>2.99</v>
      </c>
      <c r="T126" s="129" t="s">
        <v>1492</v>
      </c>
      <c r="U126" s="129" t="s">
        <v>1492</v>
      </c>
      <c r="V126" s="129" t="s">
        <v>1494</v>
      </c>
      <c r="W126" s="132">
        <v>0</v>
      </c>
    </row>
    <row r="127" spans="1:23" ht="12.75">
      <c r="A127" s="128" t="s">
        <v>1593</v>
      </c>
      <c r="B127" s="134" t="s">
        <v>1545</v>
      </c>
      <c r="C127" s="134" t="s">
        <v>1428</v>
      </c>
      <c r="D127" s="128" t="s">
        <v>1429</v>
      </c>
      <c r="E127" s="128" t="s">
        <v>1191</v>
      </c>
      <c r="F127" s="128" t="s">
        <v>1430</v>
      </c>
      <c r="G127" s="128" t="s">
        <v>1192</v>
      </c>
      <c r="H127" s="134" t="s">
        <v>1201</v>
      </c>
      <c r="I127" s="134" t="s">
        <v>1249</v>
      </c>
      <c r="J127" s="134" t="s">
        <v>1546</v>
      </c>
      <c r="K127" s="128" t="s">
        <v>20</v>
      </c>
      <c r="L127" s="128" t="s">
        <v>1432</v>
      </c>
      <c r="M127" s="129">
        <v>231</v>
      </c>
      <c r="N127" s="129">
        <v>8</v>
      </c>
      <c r="O127" s="129" t="s">
        <v>1195</v>
      </c>
      <c r="P127" s="129" t="s">
        <v>1196</v>
      </c>
      <c r="Q127" s="129">
        <v>227</v>
      </c>
      <c r="R127" s="130" t="str">
        <f>IF(M127=Q127,"是","否")</f>
        <v>否</v>
      </c>
      <c r="S127" s="129">
        <f t="shared" si="6"/>
        <v>7.46</v>
      </c>
      <c r="T127" s="129" t="s">
        <v>1492</v>
      </c>
      <c r="U127" s="129" t="s">
        <v>1492</v>
      </c>
      <c r="V127" s="129" t="s">
        <v>1494</v>
      </c>
      <c r="W127" s="132">
        <v>0</v>
      </c>
    </row>
    <row r="128" spans="1:23" ht="12.75">
      <c r="A128" s="128" t="s">
        <v>1594</v>
      </c>
      <c r="B128" s="134" t="s">
        <v>1547</v>
      </c>
      <c r="C128" s="134" t="s">
        <v>1428</v>
      </c>
      <c r="D128" s="128" t="s">
        <v>1429</v>
      </c>
      <c r="E128" s="128" t="s">
        <v>1191</v>
      </c>
      <c r="F128" s="128" t="s">
        <v>1430</v>
      </c>
      <c r="G128" s="128" t="s">
        <v>1192</v>
      </c>
      <c r="H128" s="134" t="s">
        <v>1251</v>
      </c>
      <c r="I128" s="134" t="s">
        <v>1252</v>
      </c>
      <c r="J128" s="134" t="s">
        <v>1530</v>
      </c>
      <c r="K128" s="128" t="s">
        <v>20</v>
      </c>
      <c r="L128" s="128" t="s">
        <v>1432</v>
      </c>
      <c r="M128" s="129">
        <v>237</v>
      </c>
      <c r="N128" s="129">
        <v>8</v>
      </c>
      <c r="O128" s="129" t="s">
        <v>1195</v>
      </c>
      <c r="P128" s="129" t="s">
        <v>1196</v>
      </c>
      <c r="Q128" s="129">
        <v>219</v>
      </c>
      <c r="R128" s="130" t="str">
        <f>IF(M128=Q128,"是","否")</f>
        <v>否</v>
      </c>
      <c r="S128" s="129">
        <f t="shared" si="6"/>
        <v>7.2</v>
      </c>
      <c r="T128" s="129" t="s">
        <v>1492</v>
      </c>
      <c r="U128" s="129" t="s">
        <v>1492</v>
      </c>
      <c r="V128" s="129" t="s">
        <v>1494</v>
      </c>
      <c r="W128" s="132">
        <v>0</v>
      </c>
    </row>
  </sheetData>
  <sheetProtection/>
  <mergeCells count="24">
    <mergeCell ref="A2:W2"/>
    <mergeCell ref="A4:L4"/>
    <mergeCell ref="M4:P4"/>
    <mergeCell ref="Q4:W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T5:U5"/>
    <mergeCell ref="V5:V6"/>
    <mergeCell ref="W5:W6"/>
    <mergeCell ref="M5:M6"/>
    <mergeCell ref="N5:N6"/>
    <mergeCell ref="O5:O6"/>
    <mergeCell ref="P5:P6"/>
    <mergeCell ref="Q5:S5"/>
  </mergeCells>
  <conditionalFormatting sqref="B1:B2 B4:B6 A3">
    <cfRule type="duplicateValues" priority="3" dxfId="0" stopIfTrue="1">
      <formula>AND(COUNTIF($B$1:$B$2,A1)+COUNTIF($B$4:$B$6,A1)+COUNTIF($A$3:$A$3,A1)&gt;1,NOT(ISBLANK(A1)))</formula>
    </cfRule>
  </conditionalFormatting>
  <conditionalFormatting sqref="B8:B86">
    <cfRule type="duplicateValues" priority="2" dxfId="0" stopIfTrue="1">
      <formula>AND(COUNTIF($B$8:$B$86,B8)&gt;1,NOT(ISBLANK(B8)))</formula>
    </cfRule>
  </conditionalFormatting>
  <conditionalFormatting sqref="B7">
    <cfRule type="duplicateValues" priority="1" dxfId="0" stopIfTrue="1">
      <formula>AND(COUNTIF($B$7:$B$7,B7)&gt;1,NOT(ISBLANK(B7)))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W86"/>
  <sheetViews>
    <sheetView zoomScale="90" zoomScaleNormal="90" zoomScalePageLayoutView="0" workbookViewId="0" topLeftCell="A1">
      <pane xSplit="2" ySplit="6" topLeftCell="C76" activePane="bottomRight" state="frozen"/>
      <selection pane="topLeft" activeCell="I9" sqref="I9"/>
      <selection pane="topRight" activeCell="I9" sqref="I9"/>
      <selection pane="bottomLeft" activeCell="I9" sqref="I9"/>
      <selection pane="bottomRight" activeCell="I96" sqref="I96"/>
    </sheetView>
  </sheetViews>
  <sheetFormatPr defaultColWidth="8.8515625" defaultRowHeight="12.75"/>
  <cols>
    <col min="1" max="1" width="6.57421875" style="133" customWidth="1"/>
    <col min="2" max="2" width="12.57421875" style="136" bestFit="1" customWidth="1"/>
    <col min="3" max="3" width="10.00390625" style="136" customWidth="1"/>
    <col min="4" max="4" width="6.140625" style="133" customWidth="1"/>
    <col min="5" max="5" width="13.8515625" style="133" bestFit="1" customWidth="1"/>
    <col min="6" max="6" width="10.421875" style="133" bestFit="1" customWidth="1"/>
    <col min="7" max="7" width="7.7109375" style="133" bestFit="1" customWidth="1"/>
    <col min="8" max="8" width="10.421875" style="133" bestFit="1" customWidth="1"/>
    <col min="9" max="9" width="23.7109375" style="136" bestFit="1" customWidth="1"/>
    <col min="10" max="10" width="25.7109375" style="136" customWidth="1"/>
    <col min="11" max="11" width="6.28125" style="133" customWidth="1"/>
    <col min="12" max="12" width="8.421875" style="133" customWidth="1"/>
    <col min="13" max="13" width="8.8515625" style="137" customWidth="1"/>
    <col min="14" max="14" width="0" style="133" hidden="1" customWidth="1"/>
    <col min="15" max="16" width="12.28125" style="133" customWidth="1"/>
    <col min="17" max="17" width="8.8515625" style="137" customWidth="1"/>
    <col min="18" max="18" width="7.8515625" style="137" customWidth="1"/>
    <col min="19" max="19" width="10.140625" style="133" customWidth="1"/>
    <col min="20" max="20" width="6.7109375" style="151" customWidth="1"/>
    <col min="21" max="21" width="8.421875" style="133" customWidth="1"/>
    <col min="22" max="22" width="7.8515625" style="137" customWidth="1"/>
    <col min="23" max="23" width="15.8515625" style="133" customWidth="1"/>
    <col min="24" max="24" width="8.8515625" style="133" customWidth="1"/>
    <col min="25" max="16384" width="8.8515625" style="133" customWidth="1"/>
  </cols>
  <sheetData>
    <row r="1" ht="18" customHeight="1">
      <c r="W1" s="152"/>
    </row>
    <row r="2" spans="1:23" s="153" customFormat="1" ht="30" customHeight="1">
      <c r="A2" s="197" t="s">
        <v>1478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</row>
    <row r="3" spans="1:23" ht="21" customHeight="1">
      <c r="A3" s="157" t="s">
        <v>1549</v>
      </c>
      <c r="C3" s="148"/>
      <c r="D3" s="149"/>
      <c r="E3" s="149"/>
      <c r="F3" s="149"/>
      <c r="G3" s="149"/>
      <c r="H3" s="149"/>
      <c r="I3" s="148"/>
      <c r="J3" s="148"/>
      <c r="K3" s="149"/>
      <c r="L3" s="149"/>
      <c r="M3" s="149"/>
      <c r="N3" s="149"/>
      <c r="O3" s="149"/>
      <c r="P3" s="149"/>
      <c r="Q3" s="149"/>
      <c r="R3" s="149"/>
      <c r="S3" s="149"/>
      <c r="T3" s="154"/>
      <c r="U3" s="149"/>
      <c r="V3" s="149"/>
      <c r="W3" s="149"/>
    </row>
    <row r="4" spans="1:23" s="143" customFormat="1" ht="22.5" customHeight="1">
      <c r="A4" s="195" t="s">
        <v>1479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 t="s">
        <v>1480</v>
      </c>
      <c r="N4" s="195"/>
      <c r="O4" s="195"/>
      <c r="P4" s="195"/>
      <c r="Q4" s="198" t="s">
        <v>1595</v>
      </c>
      <c r="R4" s="189"/>
      <c r="S4" s="189"/>
      <c r="T4" s="189"/>
      <c r="U4" s="189"/>
      <c r="V4" s="189"/>
      <c r="W4" s="189"/>
    </row>
    <row r="5" spans="1:23" s="143" customFormat="1" ht="24" customHeight="1">
      <c r="A5" s="194" t="s">
        <v>1408</v>
      </c>
      <c r="B5" s="194" t="s">
        <v>804</v>
      </c>
      <c r="C5" s="194" t="s">
        <v>1409</v>
      </c>
      <c r="D5" s="194" t="s">
        <v>1410</v>
      </c>
      <c r="E5" s="194" t="s">
        <v>1411</v>
      </c>
      <c r="F5" s="194" t="s">
        <v>1412</v>
      </c>
      <c r="G5" s="194" t="s">
        <v>1413</v>
      </c>
      <c r="H5" s="194" t="s">
        <v>1414</v>
      </c>
      <c r="I5" s="194" t="s">
        <v>1415</v>
      </c>
      <c r="J5" s="194" t="s">
        <v>1416</v>
      </c>
      <c r="K5" s="194" t="s">
        <v>1417</v>
      </c>
      <c r="L5" s="194" t="s">
        <v>1418</v>
      </c>
      <c r="M5" s="194" t="s">
        <v>1419</v>
      </c>
      <c r="N5" s="195" t="s">
        <v>1420</v>
      </c>
      <c r="O5" s="196" t="s">
        <v>1421</v>
      </c>
      <c r="P5" s="196" t="s">
        <v>1422</v>
      </c>
      <c r="Q5" s="189" t="s">
        <v>1481</v>
      </c>
      <c r="R5" s="189"/>
      <c r="S5" s="189"/>
      <c r="T5" s="192" t="s">
        <v>1482</v>
      </c>
      <c r="U5" s="192"/>
      <c r="V5" s="193" t="s">
        <v>662</v>
      </c>
      <c r="W5" s="193" t="s">
        <v>1483</v>
      </c>
    </row>
    <row r="6" spans="1:23" s="156" customFormat="1" ht="109.5" customHeight="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5"/>
      <c r="O6" s="196"/>
      <c r="P6" s="196"/>
      <c r="Q6" s="44" t="s">
        <v>1548</v>
      </c>
      <c r="R6" s="44" t="s">
        <v>1423</v>
      </c>
      <c r="S6" s="150" t="s">
        <v>1424</v>
      </c>
      <c r="T6" s="155" t="s">
        <v>1425</v>
      </c>
      <c r="U6" s="145" t="s">
        <v>1426</v>
      </c>
      <c r="V6" s="193"/>
      <c r="W6" s="193"/>
    </row>
    <row r="7" spans="1:23" ht="18" customHeight="1">
      <c r="A7" s="128" t="s">
        <v>1404</v>
      </c>
      <c r="B7" s="134" t="s">
        <v>1427</v>
      </c>
      <c r="C7" s="134" t="s">
        <v>1428</v>
      </c>
      <c r="D7" s="128" t="s">
        <v>1429</v>
      </c>
      <c r="E7" s="128" t="s">
        <v>289</v>
      </c>
      <c r="F7" s="128" t="s">
        <v>1430</v>
      </c>
      <c r="G7" s="128" t="s">
        <v>213</v>
      </c>
      <c r="H7" s="128" t="s">
        <v>284</v>
      </c>
      <c r="I7" s="134" t="s">
        <v>285</v>
      </c>
      <c r="J7" s="134" t="s">
        <v>1431</v>
      </c>
      <c r="K7" s="128" t="s">
        <v>20</v>
      </c>
      <c r="L7" s="128" t="s">
        <v>1432</v>
      </c>
      <c r="M7" s="129">
        <v>365</v>
      </c>
      <c r="N7" s="129">
        <f>ROUND(M7/365*12,2)</f>
        <v>12</v>
      </c>
      <c r="O7" s="129" t="s">
        <v>522</v>
      </c>
      <c r="P7" s="129" t="s">
        <v>523</v>
      </c>
      <c r="Q7" s="129">
        <v>344</v>
      </c>
      <c r="R7" s="130" t="str">
        <f>IF(M7=Q7,"是","否")</f>
        <v>否</v>
      </c>
      <c r="S7" s="129">
        <f>ROUND(Q7/365*12,2)</f>
        <v>11.31</v>
      </c>
      <c r="T7" s="131" t="s">
        <v>1433</v>
      </c>
      <c r="U7" s="131" t="s">
        <v>1433</v>
      </c>
      <c r="V7" s="129" t="s">
        <v>1434</v>
      </c>
      <c r="W7" s="132">
        <v>0</v>
      </c>
    </row>
    <row r="8" spans="1:23" ht="18" customHeight="1">
      <c r="A8" s="128" t="s">
        <v>604</v>
      </c>
      <c r="B8" s="134" t="s">
        <v>1435</v>
      </c>
      <c r="C8" s="134" t="s">
        <v>1428</v>
      </c>
      <c r="D8" s="128" t="s">
        <v>1429</v>
      </c>
      <c r="E8" s="128" t="s">
        <v>282</v>
      </c>
      <c r="F8" s="128" t="s">
        <v>1430</v>
      </c>
      <c r="G8" s="128" t="s">
        <v>213</v>
      </c>
      <c r="H8" s="128" t="s">
        <v>286</v>
      </c>
      <c r="I8" s="134" t="s">
        <v>287</v>
      </c>
      <c r="J8" s="134" t="s">
        <v>1436</v>
      </c>
      <c r="K8" s="128" t="s">
        <v>20</v>
      </c>
      <c r="L8" s="128" t="s">
        <v>1432</v>
      </c>
      <c r="M8" s="129">
        <v>365</v>
      </c>
      <c r="N8" s="129">
        <f aca="true" t="shared" si="0" ref="N8:N65">ROUND(M8/365*12,2)</f>
        <v>12</v>
      </c>
      <c r="O8" s="129" t="s">
        <v>605</v>
      </c>
      <c r="P8" s="129" t="s">
        <v>606</v>
      </c>
      <c r="Q8" s="129">
        <v>356</v>
      </c>
      <c r="R8" s="130" t="str">
        <f>IF(M8=Q8,"是","否")</f>
        <v>否</v>
      </c>
      <c r="S8" s="129">
        <f aca="true" t="shared" si="1" ref="S8:S71">ROUND(Q8/365*12,2)</f>
        <v>11.7</v>
      </c>
      <c r="T8" s="131" t="s">
        <v>1433</v>
      </c>
      <c r="U8" s="131" t="s">
        <v>1433</v>
      </c>
      <c r="V8" s="129" t="s">
        <v>1434</v>
      </c>
      <c r="W8" s="132">
        <v>0</v>
      </c>
    </row>
    <row r="9" spans="1:23" ht="18" customHeight="1">
      <c r="A9" s="128" t="s">
        <v>547</v>
      </c>
      <c r="B9" s="134" t="s">
        <v>854</v>
      </c>
      <c r="C9" s="134" t="s">
        <v>1428</v>
      </c>
      <c r="D9" s="128" t="s">
        <v>1429</v>
      </c>
      <c r="E9" s="128" t="s">
        <v>289</v>
      </c>
      <c r="F9" s="128" t="s">
        <v>1430</v>
      </c>
      <c r="G9" s="128" t="s">
        <v>213</v>
      </c>
      <c r="H9" s="128" t="s">
        <v>290</v>
      </c>
      <c r="I9" s="134" t="s">
        <v>536</v>
      </c>
      <c r="J9" s="134" t="s">
        <v>1436</v>
      </c>
      <c r="K9" s="128" t="s">
        <v>20</v>
      </c>
      <c r="L9" s="128" t="s">
        <v>1432</v>
      </c>
      <c r="M9" s="129">
        <v>365</v>
      </c>
      <c r="N9" s="129">
        <f t="shared" si="0"/>
        <v>12</v>
      </c>
      <c r="O9" s="129" t="s">
        <v>522</v>
      </c>
      <c r="P9" s="129" t="s">
        <v>523</v>
      </c>
      <c r="Q9" s="129">
        <v>346</v>
      </c>
      <c r="R9" s="130" t="str">
        <f>IF(M9=Q9,"是","否")</f>
        <v>否</v>
      </c>
      <c r="S9" s="129">
        <f t="shared" si="1"/>
        <v>11.38</v>
      </c>
      <c r="T9" s="131" t="s">
        <v>1433</v>
      </c>
      <c r="U9" s="131" t="s">
        <v>1433</v>
      </c>
      <c r="V9" s="129" t="s">
        <v>1434</v>
      </c>
      <c r="W9" s="132">
        <v>0</v>
      </c>
    </row>
    <row r="10" spans="1:23" ht="18" customHeight="1">
      <c r="A10" s="128" t="s">
        <v>548</v>
      </c>
      <c r="B10" s="134" t="s">
        <v>1438</v>
      </c>
      <c r="C10" s="134" t="s">
        <v>1428</v>
      </c>
      <c r="D10" s="128" t="s">
        <v>1429</v>
      </c>
      <c r="E10" s="128" t="s">
        <v>292</v>
      </c>
      <c r="F10" s="128" t="s">
        <v>1430</v>
      </c>
      <c r="G10" s="128" t="s">
        <v>213</v>
      </c>
      <c r="H10" s="128" t="s">
        <v>293</v>
      </c>
      <c r="I10" s="134" t="s">
        <v>294</v>
      </c>
      <c r="J10" s="134" t="s">
        <v>1431</v>
      </c>
      <c r="K10" s="128" t="s">
        <v>20</v>
      </c>
      <c r="L10" s="128" t="s">
        <v>1432</v>
      </c>
      <c r="M10" s="129">
        <v>365</v>
      </c>
      <c r="N10" s="129">
        <f t="shared" si="0"/>
        <v>12</v>
      </c>
      <c r="O10" s="129" t="s">
        <v>607</v>
      </c>
      <c r="P10" s="129" t="s">
        <v>608</v>
      </c>
      <c r="Q10" s="129">
        <v>365</v>
      </c>
      <c r="R10" s="130" t="str">
        <f>IF(M10=Q10,"是","否")</f>
        <v>是</v>
      </c>
      <c r="S10" s="129">
        <f t="shared" si="1"/>
        <v>12</v>
      </c>
      <c r="T10" s="131" t="s">
        <v>1433</v>
      </c>
      <c r="U10" s="131" t="s">
        <v>1433</v>
      </c>
      <c r="V10" s="129" t="s">
        <v>1439</v>
      </c>
      <c r="W10" s="132">
        <v>0</v>
      </c>
    </row>
    <row r="11" spans="1:23" ht="18" customHeight="1">
      <c r="A11" s="128" t="s">
        <v>20</v>
      </c>
      <c r="B11" s="134" t="s">
        <v>1440</v>
      </c>
      <c r="C11" s="134" t="s">
        <v>1428</v>
      </c>
      <c r="D11" s="128" t="s">
        <v>1429</v>
      </c>
      <c r="E11" s="128" t="s">
        <v>289</v>
      </c>
      <c r="F11" s="128" t="s">
        <v>1430</v>
      </c>
      <c r="G11" s="128" t="s">
        <v>213</v>
      </c>
      <c r="H11" s="128" t="s">
        <v>296</v>
      </c>
      <c r="I11" s="134" t="s">
        <v>297</v>
      </c>
      <c r="J11" s="134" t="s">
        <v>1436</v>
      </c>
      <c r="K11" s="128" t="s">
        <v>20</v>
      </c>
      <c r="L11" s="128" t="s">
        <v>1432</v>
      </c>
      <c r="M11" s="129">
        <v>365</v>
      </c>
      <c r="N11" s="129">
        <f t="shared" si="0"/>
        <v>12</v>
      </c>
      <c r="O11" s="129" t="s">
        <v>522</v>
      </c>
      <c r="P11" s="129" t="s">
        <v>523</v>
      </c>
      <c r="Q11" s="129">
        <v>328</v>
      </c>
      <c r="R11" s="130" t="str">
        <f>IF(M11=Q11,"是","否")</f>
        <v>否</v>
      </c>
      <c r="S11" s="129">
        <f t="shared" si="1"/>
        <v>10.78</v>
      </c>
      <c r="T11" s="131" t="s">
        <v>1433</v>
      </c>
      <c r="U11" s="131" t="s">
        <v>1433</v>
      </c>
      <c r="V11" s="129" t="s">
        <v>1439</v>
      </c>
      <c r="W11" s="132">
        <v>0</v>
      </c>
    </row>
    <row r="12" spans="1:23" ht="18" customHeight="1">
      <c r="A12" s="128" t="s">
        <v>549</v>
      </c>
      <c r="B12" s="134" t="s">
        <v>1441</v>
      </c>
      <c r="C12" s="134" t="s">
        <v>1428</v>
      </c>
      <c r="D12" s="128" t="s">
        <v>1429</v>
      </c>
      <c r="E12" s="128" t="s">
        <v>299</v>
      </c>
      <c r="F12" s="128" t="s">
        <v>1430</v>
      </c>
      <c r="G12" s="128" t="s">
        <v>213</v>
      </c>
      <c r="H12" s="128" t="s">
        <v>300</v>
      </c>
      <c r="I12" s="134" t="s">
        <v>301</v>
      </c>
      <c r="J12" s="134" t="s">
        <v>1436</v>
      </c>
      <c r="K12" s="128" t="s">
        <v>20</v>
      </c>
      <c r="L12" s="128" t="s">
        <v>1432</v>
      </c>
      <c r="M12" s="129">
        <v>307</v>
      </c>
      <c r="N12" s="129">
        <f t="shared" si="0"/>
        <v>10.09</v>
      </c>
      <c r="O12" s="129" t="s">
        <v>609</v>
      </c>
      <c r="P12" s="129" t="s">
        <v>610</v>
      </c>
      <c r="Q12" s="129">
        <v>302</v>
      </c>
      <c r="R12" s="130" t="str">
        <f>IF(M12=Q12,"是","否")</f>
        <v>否</v>
      </c>
      <c r="S12" s="129">
        <f t="shared" si="1"/>
        <v>9.93</v>
      </c>
      <c r="T12" s="131" t="s">
        <v>1433</v>
      </c>
      <c r="U12" s="131" t="s">
        <v>1433</v>
      </c>
      <c r="V12" s="129" t="s">
        <v>1434</v>
      </c>
      <c r="W12" s="132">
        <v>0</v>
      </c>
    </row>
    <row r="13" spans="1:23" ht="18" customHeight="1">
      <c r="A13" s="128" t="s">
        <v>550</v>
      </c>
      <c r="B13" s="134" t="s">
        <v>1442</v>
      </c>
      <c r="C13" s="134" t="s">
        <v>1428</v>
      </c>
      <c r="D13" s="128" t="s">
        <v>1429</v>
      </c>
      <c r="E13" s="128" t="s">
        <v>303</v>
      </c>
      <c r="F13" s="128" t="s">
        <v>1430</v>
      </c>
      <c r="G13" s="128" t="s">
        <v>213</v>
      </c>
      <c r="H13" s="128" t="s">
        <v>304</v>
      </c>
      <c r="I13" s="134" t="s">
        <v>305</v>
      </c>
      <c r="J13" s="134" t="s">
        <v>1436</v>
      </c>
      <c r="K13" s="128" t="s">
        <v>20</v>
      </c>
      <c r="L13" s="128" t="s">
        <v>1432</v>
      </c>
      <c r="M13" s="129">
        <v>365</v>
      </c>
      <c r="N13" s="129">
        <f t="shared" si="0"/>
        <v>12</v>
      </c>
      <c r="O13" s="129" t="s">
        <v>522</v>
      </c>
      <c r="P13" s="129" t="s">
        <v>523</v>
      </c>
      <c r="Q13" s="129">
        <v>333</v>
      </c>
      <c r="R13" s="130" t="str">
        <f>IF(M13=Q13,"是","否")</f>
        <v>否</v>
      </c>
      <c r="S13" s="129">
        <f t="shared" si="1"/>
        <v>10.95</v>
      </c>
      <c r="T13" s="131" t="s">
        <v>1433</v>
      </c>
      <c r="U13" s="131" t="s">
        <v>1433</v>
      </c>
      <c r="V13" s="129" t="s">
        <v>1439</v>
      </c>
      <c r="W13" s="132">
        <v>0</v>
      </c>
    </row>
    <row r="14" spans="1:23" ht="18" customHeight="1">
      <c r="A14" s="128" t="s">
        <v>551</v>
      </c>
      <c r="B14" s="134" t="s">
        <v>868</v>
      </c>
      <c r="C14" s="134" t="s">
        <v>1428</v>
      </c>
      <c r="D14" s="128" t="s">
        <v>1429</v>
      </c>
      <c r="E14" s="128" t="s">
        <v>303</v>
      </c>
      <c r="F14" s="128" t="s">
        <v>1430</v>
      </c>
      <c r="G14" s="128" t="s">
        <v>213</v>
      </c>
      <c r="H14" s="128" t="s">
        <v>307</v>
      </c>
      <c r="I14" s="134" t="s">
        <v>308</v>
      </c>
      <c r="J14" s="134" t="s">
        <v>1436</v>
      </c>
      <c r="K14" s="128" t="s">
        <v>20</v>
      </c>
      <c r="L14" s="128" t="s">
        <v>1432</v>
      </c>
      <c r="M14" s="129">
        <v>365</v>
      </c>
      <c r="N14" s="129">
        <f t="shared" si="0"/>
        <v>12</v>
      </c>
      <c r="O14" s="129" t="s">
        <v>522</v>
      </c>
      <c r="P14" s="129" t="s">
        <v>523</v>
      </c>
      <c r="Q14" s="129">
        <v>352</v>
      </c>
      <c r="R14" s="130" t="str">
        <f>IF(M14=Q14,"是","否")</f>
        <v>否</v>
      </c>
      <c r="S14" s="129">
        <f t="shared" si="1"/>
        <v>11.57</v>
      </c>
      <c r="T14" s="131" t="s">
        <v>1433</v>
      </c>
      <c r="U14" s="131" t="s">
        <v>1433</v>
      </c>
      <c r="V14" s="129" t="s">
        <v>1439</v>
      </c>
      <c r="W14" s="132">
        <v>0</v>
      </c>
    </row>
    <row r="15" spans="1:23" ht="18" customHeight="1">
      <c r="A15" s="128" t="s">
        <v>552</v>
      </c>
      <c r="B15" s="134" t="s">
        <v>1437</v>
      </c>
      <c r="C15" s="134" t="s">
        <v>1428</v>
      </c>
      <c r="D15" s="128" t="s">
        <v>1429</v>
      </c>
      <c r="E15" s="128" t="s">
        <v>303</v>
      </c>
      <c r="F15" s="128" t="s">
        <v>1430</v>
      </c>
      <c r="G15" s="128" t="s">
        <v>213</v>
      </c>
      <c r="H15" s="128" t="s">
        <v>310</v>
      </c>
      <c r="I15" s="134" t="s">
        <v>311</v>
      </c>
      <c r="J15" s="134" t="s">
        <v>1436</v>
      </c>
      <c r="K15" s="128" t="s">
        <v>20</v>
      </c>
      <c r="L15" s="128" t="s">
        <v>1432</v>
      </c>
      <c r="M15" s="129">
        <v>365</v>
      </c>
      <c r="N15" s="129">
        <f t="shared" si="0"/>
        <v>12</v>
      </c>
      <c r="O15" s="129" t="s">
        <v>522</v>
      </c>
      <c r="P15" s="129" t="s">
        <v>523</v>
      </c>
      <c r="Q15" s="129">
        <v>353</v>
      </c>
      <c r="R15" s="130" t="str">
        <f>IF(M15=Q15,"是","否")</f>
        <v>否</v>
      </c>
      <c r="S15" s="129">
        <f t="shared" si="1"/>
        <v>11.61</v>
      </c>
      <c r="T15" s="131" t="s">
        <v>1433</v>
      </c>
      <c r="U15" s="131" t="s">
        <v>1433</v>
      </c>
      <c r="V15" s="129" t="s">
        <v>1434</v>
      </c>
      <c r="W15" s="132">
        <v>0</v>
      </c>
    </row>
    <row r="16" spans="1:23" ht="18" customHeight="1">
      <c r="A16" s="128" t="s">
        <v>553</v>
      </c>
      <c r="B16" s="134" t="s">
        <v>869</v>
      </c>
      <c r="C16" s="134" t="s">
        <v>1428</v>
      </c>
      <c r="D16" s="128" t="s">
        <v>1429</v>
      </c>
      <c r="E16" s="128" t="s">
        <v>303</v>
      </c>
      <c r="F16" s="128" t="s">
        <v>1430</v>
      </c>
      <c r="G16" s="128" t="s">
        <v>213</v>
      </c>
      <c r="H16" s="128" t="s">
        <v>313</v>
      </c>
      <c r="I16" s="134" t="s">
        <v>314</v>
      </c>
      <c r="J16" s="134" t="s">
        <v>1436</v>
      </c>
      <c r="K16" s="128" t="s">
        <v>20</v>
      </c>
      <c r="L16" s="128" t="s">
        <v>1432</v>
      </c>
      <c r="M16" s="129">
        <v>365</v>
      </c>
      <c r="N16" s="129">
        <f t="shared" si="0"/>
        <v>12</v>
      </c>
      <c r="O16" s="129" t="s">
        <v>522</v>
      </c>
      <c r="P16" s="129" t="s">
        <v>523</v>
      </c>
      <c r="Q16" s="129">
        <v>353</v>
      </c>
      <c r="R16" s="130" t="str">
        <f>IF(M16=Q16,"是","否")</f>
        <v>否</v>
      </c>
      <c r="S16" s="129">
        <f t="shared" si="1"/>
        <v>11.61</v>
      </c>
      <c r="T16" s="131" t="s">
        <v>1433</v>
      </c>
      <c r="U16" s="131" t="s">
        <v>1433</v>
      </c>
      <c r="V16" s="129" t="s">
        <v>1434</v>
      </c>
      <c r="W16" s="132">
        <v>0</v>
      </c>
    </row>
    <row r="17" spans="1:23" ht="18" customHeight="1">
      <c r="A17" s="128" t="s">
        <v>554</v>
      </c>
      <c r="B17" s="134" t="s">
        <v>871</v>
      </c>
      <c r="C17" s="134" t="s">
        <v>1428</v>
      </c>
      <c r="D17" s="128" t="s">
        <v>1429</v>
      </c>
      <c r="E17" s="128" t="s">
        <v>303</v>
      </c>
      <c r="F17" s="128" t="s">
        <v>1430</v>
      </c>
      <c r="G17" s="128" t="s">
        <v>213</v>
      </c>
      <c r="H17" s="128" t="s">
        <v>316</v>
      </c>
      <c r="I17" s="134" t="s">
        <v>317</v>
      </c>
      <c r="J17" s="134" t="s">
        <v>1436</v>
      </c>
      <c r="K17" s="128" t="s">
        <v>20</v>
      </c>
      <c r="L17" s="128" t="s">
        <v>1432</v>
      </c>
      <c r="M17" s="129">
        <v>365</v>
      </c>
      <c r="N17" s="129">
        <f t="shared" si="0"/>
        <v>12</v>
      </c>
      <c r="O17" s="129" t="s">
        <v>522</v>
      </c>
      <c r="P17" s="129" t="s">
        <v>523</v>
      </c>
      <c r="Q17" s="129">
        <v>340</v>
      </c>
      <c r="R17" s="130" t="str">
        <f>IF(M17=Q17,"是","否")</f>
        <v>否</v>
      </c>
      <c r="S17" s="129">
        <f t="shared" si="1"/>
        <v>11.18</v>
      </c>
      <c r="T17" s="131" t="s">
        <v>1433</v>
      </c>
      <c r="U17" s="131" t="s">
        <v>1433</v>
      </c>
      <c r="V17" s="129" t="s">
        <v>1439</v>
      </c>
      <c r="W17" s="132">
        <v>0</v>
      </c>
    </row>
    <row r="18" spans="1:23" ht="18" customHeight="1">
      <c r="A18" s="128" t="s">
        <v>555</v>
      </c>
      <c r="B18" s="134" t="s">
        <v>879</v>
      </c>
      <c r="C18" s="134" t="s">
        <v>1428</v>
      </c>
      <c r="D18" s="128" t="s">
        <v>1429</v>
      </c>
      <c r="E18" s="128" t="s">
        <v>282</v>
      </c>
      <c r="F18" s="128" t="s">
        <v>1430</v>
      </c>
      <c r="G18" s="128" t="s">
        <v>213</v>
      </c>
      <c r="H18" s="128" t="s">
        <v>319</v>
      </c>
      <c r="I18" s="134" t="s">
        <v>320</v>
      </c>
      <c r="J18" s="134" t="s">
        <v>1436</v>
      </c>
      <c r="K18" s="128" t="s">
        <v>20</v>
      </c>
      <c r="L18" s="128" t="s">
        <v>1432</v>
      </c>
      <c r="M18" s="129">
        <v>365</v>
      </c>
      <c r="N18" s="129">
        <f t="shared" si="0"/>
        <v>12</v>
      </c>
      <c r="O18" s="129" t="s">
        <v>605</v>
      </c>
      <c r="P18" s="129" t="s">
        <v>606</v>
      </c>
      <c r="Q18" s="129">
        <v>356</v>
      </c>
      <c r="R18" s="130" t="str">
        <f>IF(M18=Q18,"是","否")</f>
        <v>否</v>
      </c>
      <c r="S18" s="129">
        <f t="shared" si="1"/>
        <v>11.7</v>
      </c>
      <c r="T18" s="131" t="s">
        <v>1433</v>
      </c>
      <c r="U18" s="131" t="s">
        <v>1433</v>
      </c>
      <c r="V18" s="129" t="s">
        <v>1434</v>
      </c>
      <c r="W18" s="132">
        <v>0</v>
      </c>
    </row>
    <row r="19" spans="1:23" ht="18" customHeight="1">
      <c r="A19" s="128" t="s">
        <v>556</v>
      </c>
      <c r="B19" s="134" t="s">
        <v>880</v>
      </c>
      <c r="C19" s="134" t="s">
        <v>1428</v>
      </c>
      <c r="D19" s="128" t="s">
        <v>1429</v>
      </c>
      <c r="E19" s="128" t="s">
        <v>303</v>
      </c>
      <c r="F19" s="128" t="s">
        <v>1430</v>
      </c>
      <c r="G19" s="128" t="s">
        <v>213</v>
      </c>
      <c r="H19" s="128" t="s">
        <v>322</v>
      </c>
      <c r="I19" s="134" t="s">
        <v>323</v>
      </c>
      <c r="J19" s="134" t="s">
        <v>1436</v>
      </c>
      <c r="K19" s="128" t="s">
        <v>20</v>
      </c>
      <c r="L19" s="128" t="s">
        <v>1432</v>
      </c>
      <c r="M19" s="129">
        <v>365</v>
      </c>
      <c r="N19" s="129">
        <f t="shared" si="0"/>
        <v>12</v>
      </c>
      <c r="O19" s="129" t="s">
        <v>522</v>
      </c>
      <c r="P19" s="129" t="s">
        <v>523</v>
      </c>
      <c r="Q19" s="129">
        <v>365</v>
      </c>
      <c r="R19" s="130" t="str">
        <f>IF(M19=Q19,"是","否")</f>
        <v>是</v>
      </c>
      <c r="S19" s="129">
        <f t="shared" si="1"/>
        <v>12</v>
      </c>
      <c r="T19" s="131" t="s">
        <v>1433</v>
      </c>
      <c r="U19" s="131" t="s">
        <v>1433</v>
      </c>
      <c r="V19" s="129" t="s">
        <v>1439</v>
      </c>
      <c r="W19" s="132">
        <v>0</v>
      </c>
    </row>
    <row r="20" spans="1:23" ht="18" customHeight="1">
      <c r="A20" s="128" t="s">
        <v>557</v>
      </c>
      <c r="B20" s="134" t="s">
        <v>883</v>
      </c>
      <c r="C20" s="134" t="s">
        <v>1428</v>
      </c>
      <c r="D20" s="128" t="s">
        <v>1429</v>
      </c>
      <c r="E20" s="128" t="s">
        <v>303</v>
      </c>
      <c r="F20" s="128" t="s">
        <v>1430</v>
      </c>
      <c r="G20" s="128" t="s">
        <v>213</v>
      </c>
      <c r="H20" s="128" t="s">
        <v>325</v>
      </c>
      <c r="I20" s="134" t="s">
        <v>326</v>
      </c>
      <c r="J20" s="134" t="s">
        <v>1436</v>
      </c>
      <c r="K20" s="128" t="s">
        <v>20</v>
      </c>
      <c r="L20" s="128" t="s">
        <v>1432</v>
      </c>
      <c r="M20" s="129">
        <v>365</v>
      </c>
      <c r="N20" s="129">
        <f t="shared" si="0"/>
        <v>12</v>
      </c>
      <c r="O20" s="129" t="s">
        <v>522</v>
      </c>
      <c r="P20" s="129" t="s">
        <v>523</v>
      </c>
      <c r="Q20" s="129">
        <v>346</v>
      </c>
      <c r="R20" s="130" t="str">
        <f>IF(M20=Q20,"是","否")</f>
        <v>否</v>
      </c>
      <c r="S20" s="129">
        <f t="shared" si="1"/>
        <v>11.38</v>
      </c>
      <c r="T20" s="131" t="s">
        <v>1433</v>
      </c>
      <c r="U20" s="131" t="s">
        <v>1433</v>
      </c>
      <c r="V20" s="129" t="s">
        <v>1434</v>
      </c>
      <c r="W20" s="132">
        <v>0</v>
      </c>
    </row>
    <row r="21" spans="1:23" ht="18" customHeight="1">
      <c r="A21" s="128" t="s">
        <v>558</v>
      </c>
      <c r="B21" s="134" t="s">
        <v>1445</v>
      </c>
      <c r="C21" s="134" t="s">
        <v>1428</v>
      </c>
      <c r="D21" s="128" t="s">
        <v>1429</v>
      </c>
      <c r="E21" s="128" t="s">
        <v>303</v>
      </c>
      <c r="F21" s="128" t="s">
        <v>1430</v>
      </c>
      <c r="G21" s="128" t="s">
        <v>213</v>
      </c>
      <c r="H21" s="128" t="s">
        <v>327</v>
      </c>
      <c r="I21" s="134" t="s">
        <v>328</v>
      </c>
      <c r="J21" s="134" t="s">
        <v>1436</v>
      </c>
      <c r="K21" s="128" t="s">
        <v>20</v>
      </c>
      <c r="L21" s="128" t="s">
        <v>1432</v>
      </c>
      <c r="M21" s="129">
        <v>365</v>
      </c>
      <c r="N21" s="129">
        <f t="shared" si="0"/>
        <v>12</v>
      </c>
      <c r="O21" s="129" t="s">
        <v>522</v>
      </c>
      <c r="P21" s="129" t="s">
        <v>523</v>
      </c>
      <c r="Q21" s="129">
        <v>355</v>
      </c>
      <c r="R21" s="130" t="str">
        <f>IF(M21=Q21,"是","否")</f>
        <v>否</v>
      </c>
      <c r="S21" s="129">
        <f t="shared" si="1"/>
        <v>11.67</v>
      </c>
      <c r="T21" s="131" t="s">
        <v>1433</v>
      </c>
      <c r="U21" s="131" t="s">
        <v>1433</v>
      </c>
      <c r="V21" s="129" t="s">
        <v>1439</v>
      </c>
      <c r="W21" s="132">
        <v>0</v>
      </c>
    </row>
    <row r="22" spans="1:23" ht="18" customHeight="1">
      <c r="A22" s="128" t="s">
        <v>559</v>
      </c>
      <c r="B22" s="134" t="s">
        <v>892</v>
      </c>
      <c r="C22" s="134" t="s">
        <v>1428</v>
      </c>
      <c r="D22" s="128" t="s">
        <v>1429</v>
      </c>
      <c r="E22" s="128" t="s">
        <v>303</v>
      </c>
      <c r="F22" s="128" t="s">
        <v>1430</v>
      </c>
      <c r="G22" s="128" t="s">
        <v>213</v>
      </c>
      <c r="H22" s="128" t="s">
        <v>330</v>
      </c>
      <c r="I22" s="134" t="s">
        <v>331</v>
      </c>
      <c r="J22" s="134" t="s">
        <v>1436</v>
      </c>
      <c r="K22" s="128" t="s">
        <v>20</v>
      </c>
      <c r="L22" s="128" t="s">
        <v>1432</v>
      </c>
      <c r="M22" s="129">
        <v>346</v>
      </c>
      <c r="N22" s="129">
        <f t="shared" si="0"/>
        <v>11.38</v>
      </c>
      <c r="O22" s="129" t="s">
        <v>522</v>
      </c>
      <c r="P22" s="129" t="s">
        <v>523</v>
      </c>
      <c r="Q22" s="129">
        <v>328</v>
      </c>
      <c r="R22" s="130" t="str">
        <f>IF(M22=Q22,"是","否")</f>
        <v>否</v>
      </c>
      <c r="S22" s="129">
        <f t="shared" si="1"/>
        <v>10.78</v>
      </c>
      <c r="T22" s="131" t="s">
        <v>1433</v>
      </c>
      <c r="U22" s="131" t="s">
        <v>1433</v>
      </c>
      <c r="V22" s="129" t="s">
        <v>1434</v>
      </c>
      <c r="W22" s="132">
        <v>0</v>
      </c>
    </row>
    <row r="23" spans="1:23" ht="18" customHeight="1">
      <c r="A23" s="128" t="s">
        <v>560</v>
      </c>
      <c r="B23" s="134" t="s">
        <v>893</v>
      </c>
      <c r="C23" s="134" t="s">
        <v>1428</v>
      </c>
      <c r="D23" s="128" t="s">
        <v>1429</v>
      </c>
      <c r="E23" s="128" t="s">
        <v>292</v>
      </c>
      <c r="F23" s="128" t="s">
        <v>1430</v>
      </c>
      <c r="G23" s="128" t="s">
        <v>213</v>
      </c>
      <c r="H23" s="128" t="s">
        <v>333</v>
      </c>
      <c r="I23" s="134" t="s">
        <v>334</v>
      </c>
      <c r="J23" s="134" t="s">
        <v>1436</v>
      </c>
      <c r="K23" s="128" t="s">
        <v>20</v>
      </c>
      <c r="L23" s="128" t="s">
        <v>1432</v>
      </c>
      <c r="M23" s="129">
        <v>365</v>
      </c>
      <c r="N23" s="129">
        <f t="shared" si="0"/>
        <v>12</v>
      </c>
      <c r="O23" s="129" t="s">
        <v>607</v>
      </c>
      <c r="P23" s="129" t="s">
        <v>608</v>
      </c>
      <c r="Q23" s="129">
        <v>332</v>
      </c>
      <c r="R23" s="130" t="str">
        <f>IF(M23=Q23,"是","否")</f>
        <v>否</v>
      </c>
      <c r="S23" s="129">
        <f t="shared" si="1"/>
        <v>10.92</v>
      </c>
      <c r="T23" s="131" t="s">
        <v>1433</v>
      </c>
      <c r="U23" s="131" t="s">
        <v>1433</v>
      </c>
      <c r="V23" s="129" t="s">
        <v>1439</v>
      </c>
      <c r="W23" s="132">
        <v>0</v>
      </c>
    </row>
    <row r="24" spans="1:23" ht="18" customHeight="1">
      <c r="A24" s="128" t="s">
        <v>561</v>
      </c>
      <c r="B24" s="134" t="s">
        <v>1448</v>
      </c>
      <c r="C24" s="134" t="s">
        <v>1428</v>
      </c>
      <c r="D24" s="128" t="s">
        <v>1429</v>
      </c>
      <c r="E24" s="128" t="s">
        <v>303</v>
      </c>
      <c r="F24" s="128" t="s">
        <v>1430</v>
      </c>
      <c r="G24" s="128" t="s">
        <v>213</v>
      </c>
      <c r="H24" s="128" t="s">
        <v>335</v>
      </c>
      <c r="I24" s="134" t="s">
        <v>336</v>
      </c>
      <c r="J24" s="134" t="s">
        <v>1436</v>
      </c>
      <c r="K24" s="128" t="s">
        <v>20</v>
      </c>
      <c r="L24" s="128" t="s">
        <v>1432</v>
      </c>
      <c r="M24" s="129">
        <v>365</v>
      </c>
      <c r="N24" s="129">
        <f t="shared" si="0"/>
        <v>12</v>
      </c>
      <c r="O24" s="129" t="s">
        <v>522</v>
      </c>
      <c r="P24" s="129" t="s">
        <v>523</v>
      </c>
      <c r="Q24" s="129">
        <v>356</v>
      </c>
      <c r="R24" s="130" t="str">
        <f>IF(M24=Q24,"是","否")</f>
        <v>否</v>
      </c>
      <c r="S24" s="129">
        <f t="shared" si="1"/>
        <v>11.7</v>
      </c>
      <c r="T24" s="131" t="s">
        <v>1433</v>
      </c>
      <c r="U24" s="131" t="s">
        <v>1433</v>
      </c>
      <c r="V24" s="129" t="s">
        <v>1439</v>
      </c>
      <c r="W24" s="132">
        <v>0</v>
      </c>
    </row>
    <row r="25" spans="1:23" ht="18" customHeight="1">
      <c r="A25" s="128" t="s">
        <v>562</v>
      </c>
      <c r="B25" s="134" t="s">
        <v>1443</v>
      </c>
      <c r="C25" s="134" t="s">
        <v>1428</v>
      </c>
      <c r="D25" s="128" t="s">
        <v>1429</v>
      </c>
      <c r="E25" s="128" t="s">
        <v>289</v>
      </c>
      <c r="F25" s="128" t="s">
        <v>1430</v>
      </c>
      <c r="G25" s="128" t="s">
        <v>213</v>
      </c>
      <c r="H25" s="128" t="s">
        <v>338</v>
      </c>
      <c r="I25" s="134" t="s">
        <v>339</v>
      </c>
      <c r="J25" s="134" t="s">
        <v>1436</v>
      </c>
      <c r="K25" s="128" t="s">
        <v>20</v>
      </c>
      <c r="L25" s="128" t="s">
        <v>1432</v>
      </c>
      <c r="M25" s="129">
        <v>365</v>
      </c>
      <c r="N25" s="129">
        <f t="shared" si="0"/>
        <v>12</v>
      </c>
      <c r="O25" s="129" t="s">
        <v>522</v>
      </c>
      <c r="P25" s="129" t="s">
        <v>523</v>
      </c>
      <c r="Q25" s="129">
        <v>349</v>
      </c>
      <c r="R25" s="130" t="str">
        <f>IF(M25=Q25,"是","否")</f>
        <v>否</v>
      </c>
      <c r="S25" s="129">
        <f t="shared" si="1"/>
        <v>11.47</v>
      </c>
      <c r="T25" s="131" t="s">
        <v>1433</v>
      </c>
      <c r="U25" s="131" t="s">
        <v>1433</v>
      </c>
      <c r="V25" s="129" t="s">
        <v>1434</v>
      </c>
      <c r="W25" s="132">
        <v>0</v>
      </c>
    </row>
    <row r="26" spans="1:23" ht="18" customHeight="1">
      <c r="A26" s="128" t="s">
        <v>563</v>
      </c>
      <c r="B26" s="134" t="s">
        <v>1484</v>
      </c>
      <c r="C26" s="134" t="s">
        <v>1428</v>
      </c>
      <c r="D26" s="128" t="s">
        <v>1429</v>
      </c>
      <c r="E26" s="128" t="s">
        <v>282</v>
      </c>
      <c r="F26" s="128" t="s">
        <v>1430</v>
      </c>
      <c r="G26" s="128" t="s">
        <v>213</v>
      </c>
      <c r="H26" s="128" t="s">
        <v>340</v>
      </c>
      <c r="I26" s="134" t="s">
        <v>341</v>
      </c>
      <c r="J26" s="134" t="s">
        <v>1436</v>
      </c>
      <c r="K26" s="128" t="s">
        <v>20</v>
      </c>
      <c r="L26" s="128" t="s">
        <v>1432</v>
      </c>
      <c r="M26" s="129">
        <v>365</v>
      </c>
      <c r="N26" s="129">
        <f t="shared" si="0"/>
        <v>12</v>
      </c>
      <c r="O26" s="129" t="s">
        <v>605</v>
      </c>
      <c r="P26" s="129" t="s">
        <v>606</v>
      </c>
      <c r="Q26" s="129">
        <v>335</v>
      </c>
      <c r="R26" s="130" t="str">
        <f>IF(M26=Q26,"是","否")</f>
        <v>否</v>
      </c>
      <c r="S26" s="129">
        <f t="shared" si="1"/>
        <v>11.01</v>
      </c>
      <c r="T26" s="131" t="s">
        <v>1433</v>
      </c>
      <c r="U26" s="131" t="s">
        <v>1433</v>
      </c>
      <c r="V26" s="129" t="s">
        <v>1434</v>
      </c>
      <c r="W26" s="132">
        <v>0</v>
      </c>
    </row>
    <row r="27" spans="1:23" ht="18" customHeight="1">
      <c r="A27" s="128" t="s">
        <v>564</v>
      </c>
      <c r="B27" s="134" t="s">
        <v>1444</v>
      </c>
      <c r="C27" s="134" t="s">
        <v>1428</v>
      </c>
      <c r="D27" s="128" t="s">
        <v>1429</v>
      </c>
      <c r="E27" s="128" t="s">
        <v>289</v>
      </c>
      <c r="F27" s="128" t="s">
        <v>1430</v>
      </c>
      <c r="G27" s="128" t="s">
        <v>213</v>
      </c>
      <c r="H27" s="128" t="s">
        <v>343</v>
      </c>
      <c r="I27" s="134" t="s">
        <v>344</v>
      </c>
      <c r="J27" s="134" t="s">
        <v>1436</v>
      </c>
      <c r="K27" s="128" t="s">
        <v>20</v>
      </c>
      <c r="L27" s="128" t="s">
        <v>1432</v>
      </c>
      <c r="M27" s="129">
        <v>354</v>
      </c>
      <c r="N27" s="129">
        <f t="shared" si="0"/>
        <v>11.64</v>
      </c>
      <c r="O27" s="129" t="s">
        <v>522</v>
      </c>
      <c r="P27" s="129" t="s">
        <v>523</v>
      </c>
      <c r="Q27" s="129">
        <v>288</v>
      </c>
      <c r="R27" s="130" t="str">
        <f>IF(M27=Q27,"是","否")</f>
        <v>否</v>
      </c>
      <c r="S27" s="129">
        <f t="shared" si="1"/>
        <v>9.47</v>
      </c>
      <c r="T27" s="131" t="s">
        <v>1433</v>
      </c>
      <c r="U27" s="131" t="s">
        <v>1433</v>
      </c>
      <c r="V27" s="129" t="s">
        <v>1439</v>
      </c>
      <c r="W27" s="132">
        <v>0</v>
      </c>
    </row>
    <row r="28" spans="1:23" ht="18" customHeight="1">
      <c r="A28" s="128" t="s">
        <v>565</v>
      </c>
      <c r="B28" s="134" t="s">
        <v>1449</v>
      </c>
      <c r="C28" s="134" t="s">
        <v>1428</v>
      </c>
      <c r="D28" s="128" t="s">
        <v>1429</v>
      </c>
      <c r="E28" s="128" t="s">
        <v>292</v>
      </c>
      <c r="F28" s="128" t="s">
        <v>1430</v>
      </c>
      <c r="G28" s="128" t="s">
        <v>213</v>
      </c>
      <c r="H28" s="128" t="s">
        <v>346</v>
      </c>
      <c r="I28" s="134" t="s">
        <v>347</v>
      </c>
      <c r="J28" s="134" t="s">
        <v>1436</v>
      </c>
      <c r="K28" s="128" t="s">
        <v>20</v>
      </c>
      <c r="L28" s="128" t="s">
        <v>1432</v>
      </c>
      <c r="M28" s="129">
        <v>344</v>
      </c>
      <c r="N28" s="129">
        <f t="shared" si="0"/>
        <v>11.31</v>
      </c>
      <c r="O28" s="129" t="s">
        <v>607</v>
      </c>
      <c r="P28" s="129" t="s">
        <v>608</v>
      </c>
      <c r="Q28" s="129">
        <v>338</v>
      </c>
      <c r="R28" s="130" t="str">
        <f>IF(M28=Q28,"是","否")</f>
        <v>否</v>
      </c>
      <c r="S28" s="129">
        <f t="shared" si="1"/>
        <v>11.11</v>
      </c>
      <c r="T28" s="131" t="s">
        <v>1433</v>
      </c>
      <c r="U28" s="131" t="s">
        <v>1433</v>
      </c>
      <c r="V28" s="129" t="s">
        <v>1439</v>
      </c>
      <c r="W28" s="132">
        <v>0</v>
      </c>
    </row>
    <row r="29" spans="1:23" ht="18" customHeight="1">
      <c r="A29" s="128" t="s">
        <v>572</v>
      </c>
      <c r="B29" s="134" t="s">
        <v>1450</v>
      </c>
      <c r="C29" s="134" t="s">
        <v>1428</v>
      </c>
      <c r="D29" s="128" t="s">
        <v>1429</v>
      </c>
      <c r="E29" s="128" t="s">
        <v>292</v>
      </c>
      <c r="F29" s="128" t="s">
        <v>1430</v>
      </c>
      <c r="G29" s="128" t="s">
        <v>213</v>
      </c>
      <c r="H29" s="128" t="s">
        <v>349</v>
      </c>
      <c r="I29" s="134" t="s">
        <v>350</v>
      </c>
      <c r="J29" s="134" t="s">
        <v>1436</v>
      </c>
      <c r="K29" s="128" t="s">
        <v>20</v>
      </c>
      <c r="L29" s="128" t="s">
        <v>1432</v>
      </c>
      <c r="M29" s="129">
        <v>365</v>
      </c>
      <c r="N29" s="129">
        <f t="shared" si="0"/>
        <v>12</v>
      </c>
      <c r="O29" s="129" t="s">
        <v>607</v>
      </c>
      <c r="P29" s="129" t="s">
        <v>608</v>
      </c>
      <c r="Q29" s="129">
        <v>341</v>
      </c>
      <c r="R29" s="130" t="str">
        <f>IF(M29=Q29,"是","否")</f>
        <v>否</v>
      </c>
      <c r="S29" s="129">
        <f t="shared" si="1"/>
        <v>11.21</v>
      </c>
      <c r="T29" s="131" t="s">
        <v>1433</v>
      </c>
      <c r="U29" s="131" t="s">
        <v>1433</v>
      </c>
      <c r="V29" s="129" t="s">
        <v>1439</v>
      </c>
      <c r="W29" s="132">
        <v>0</v>
      </c>
    </row>
    <row r="30" spans="1:23" ht="18" customHeight="1">
      <c r="A30" s="128" t="s">
        <v>573</v>
      </c>
      <c r="B30" s="134" t="s">
        <v>1451</v>
      </c>
      <c r="C30" s="134" t="s">
        <v>1428</v>
      </c>
      <c r="D30" s="128" t="s">
        <v>1429</v>
      </c>
      <c r="E30" s="128" t="s">
        <v>282</v>
      </c>
      <c r="F30" s="128" t="s">
        <v>1430</v>
      </c>
      <c r="G30" s="128" t="s">
        <v>213</v>
      </c>
      <c r="H30" s="128" t="s">
        <v>351</v>
      </c>
      <c r="I30" s="134" t="s">
        <v>352</v>
      </c>
      <c r="J30" s="134" t="s">
        <v>1436</v>
      </c>
      <c r="K30" s="128" t="s">
        <v>20</v>
      </c>
      <c r="L30" s="128" t="s">
        <v>1432</v>
      </c>
      <c r="M30" s="129">
        <v>273</v>
      </c>
      <c r="N30" s="129">
        <f t="shared" si="0"/>
        <v>8.98</v>
      </c>
      <c r="O30" s="129" t="s">
        <v>605</v>
      </c>
      <c r="P30" s="129" t="s">
        <v>606</v>
      </c>
      <c r="Q30" s="129">
        <v>309</v>
      </c>
      <c r="R30" s="130" t="str">
        <f>IF(M30=Q30,"是","否")</f>
        <v>否</v>
      </c>
      <c r="S30" s="129">
        <f t="shared" si="1"/>
        <v>10.16</v>
      </c>
      <c r="T30" s="131" t="s">
        <v>1433</v>
      </c>
      <c r="U30" s="131" t="s">
        <v>1433</v>
      </c>
      <c r="V30" s="129" t="s">
        <v>1439</v>
      </c>
      <c r="W30" s="132">
        <v>0</v>
      </c>
    </row>
    <row r="31" spans="1:23" ht="18" customHeight="1">
      <c r="A31" s="128" t="s">
        <v>574</v>
      </c>
      <c r="B31" s="134" t="s">
        <v>1452</v>
      </c>
      <c r="C31" s="134" t="s">
        <v>1428</v>
      </c>
      <c r="D31" s="128" t="s">
        <v>1429</v>
      </c>
      <c r="E31" s="128" t="s">
        <v>354</v>
      </c>
      <c r="F31" s="128" t="s">
        <v>1430</v>
      </c>
      <c r="G31" s="128" t="s">
        <v>213</v>
      </c>
      <c r="H31" s="128" t="s">
        <v>355</v>
      </c>
      <c r="I31" s="134" t="s">
        <v>356</v>
      </c>
      <c r="J31" s="134" t="s">
        <v>1436</v>
      </c>
      <c r="K31" s="128" t="s">
        <v>20</v>
      </c>
      <c r="L31" s="128" t="s">
        <v>1432</v>
      </c>
      <c r="M31" s="129">
        <v>108</v>
      </c>
      <c r="N31" s="129">
        <f t="shared" si="0"/>
        <v>3.55</v>
      </c>
      <c r="O31" s="129" t="s">
        <v>611</v>
      </c>
      <c r="P31" s="129" t="s">
        <v>612</v>
      </c>
      <c r="Q31" s="129">
        <v>92</v>
      </c>
      <c r="R31" s="130" t="str">
        <f>IF(M31=Q31,"是","否")</f>
        <v>否</v>
      </c>
      <c r="S31" s="129">
        <f t="shared" si="1"/>
        <v>3.02</v>
      </c>
      <c r="T31" s="131" t="s">
        <v>1433</v>
      </c>
      <c r="U31" s="131" t="s">
        <v>1433</v>
      </c>
      <c r="V31" s="129" t="s">
        <v>1434</v>
      </c>
      <c r="W31" s="132">
        <v>0</v>
      </c>
    </row>
    <row r="32" spans="1:23" ht="18" customHeight="1">
      <c r="A32" s="128" t="s">
        <v>575</v>
      </c>
      <c r="B32" s="134" t="s">
        <v>1453</v>
      </c>
      <c r="C32" s="134" t="s">
        <v>1428</v>
      </c>
      <c r="D32" s="128" t="s">
        <v>1429</v>
      </c>
      <c r="E32" s="128" t="s">
        <v>292</v>
      </c>
      <c r="F32" s="128" t="s">
        <v>1430</v>
      </c>
      <c r="G32" s="128" t="s">
        <v>213</v>
      </c>
      <c r="H32" s="128" t="s">
        <v>357</v>
      </c>
      <c r="I32" s="134" t="s">
        <v>358</v>
      </c>
      <c r="J32" s="134" t="s">
        <v>1436</v>
      </c>
      <c r="K32" s="128" t="s">
        <v>20</v>
      </c>
      <c r="L32" s="128" t="s">
        <v>1432</v>
      </c>
      <c r="M32" s="129">
        <v>338</v>
      </c>
      <c r="N32" s="129">
        <f t="shared" si="0"/>
        <v>11.11</v>
      </c>
      <c r="O32" s="129" t="s">
        <v>607</v>
      </c>
      <c r="P32" s="129" t="s">
        <v>608</v>
      </c>
      <c r="Q32" s="129">
        <v>344</v>
      </c>
      <c r="R32" s="130" t="str">
        <f>IF(M32=Q32,"是","否")</f>
        <v>否</v>
      </c>
      <c r="S32" s="129">
        <f t="shared" si="1"/>
        <v>11.31</v>
      </c>
      <c r="T32" s="131" t="s">
        <v>1433</v>
      </c>
      <c r="U32" s="131" t="s">
        <v>1433</v>
      </c>
      <c r="V32" s="129" t="s">
        <v>1434</v>
      </c>
      <c r="W32" s="132">
        <v>0</v>
      </c>
    </row>
    <row r="33" spans="1:23" ht="18" customHeight="1">
      <c r="A33" s="128" t="s">
        <v>576</v>
      </c>
      <c r="B33" s="134" t="s">
        <v>930</v>
      </c>
      <c r="C33" s="134" t="s">
        <v>1428</v>
      </c>
      <c r="D33" s="128" t="s">
        <v>1429</v>
      </c>
      <c r="E33" s="128" t="s">
        <v>282</v>
      </c>
      <c r="F33" s="128" t="s">
        <v>1430</v>
      </c>
      <c r="G33" s="128" t="s">
        <v>213</v>
      </c>
      <c r="H33" s="128" t="s">
        <v>360</v>
      </c>
      <c r="I33" s="134" t="s">
        <v>361</v>
      </c>
      <c r="J33" s="134" t="s">
        <v>1436</v>
      </c>
      <c r="K33" s="128" t="s">
        <v>20</v>
      </c>
      <c r="L33" s="128" t="s">
        <v>1432</v>
      </c>
      <c r="M33" s="129">
        <v>365</v>
      </c>
      <c r="N33" s="129">
        <f t="shared" si="0"/>
        <v>12</v>
      </c>
      <c r="O33" s="129" t="s">
        <v>605</v>
      </c>
      <c r="P33" s="129" t="s">
        <v>606</v>
      </c>
      <c r="Q33" s="129">
        <v>358</v>
      </c>
      <c r="R33" s="130" t="str">
        <f>IF(M33=Q33,"是","否")</f>
        <v>否</v>
      </c>
      <c r="S33" s="129">
        <f t="shared" si="1"/>
        <v>11.77</v>
      </c>
      <c r="T33" s="131" t="s">
        <v>1433</v>
      </c>
      <c r="U33" s="131" t="s">
        <v>1433</v>
      </c>
      <c r="V33" s="129" t="s">
        <v>1434</v>
      </c>
      <c r="W33" s="132">
        <v>0</v>
      </c>
    </row>
    <row r="34" spans="1:23" ht="18" customHeight="1">
      <c r="A34" s="128" t="s">
        <v>577</v>
      </c>
      <c r="B34" s="134" t="s">
        <v>932</v>
      </c>
      <c r="C34" s="134" t="s">
        <v>1428</v>
      </c>
      <c r="D34" s="128" t="s">
        <v>1429</v>
      </c>
      <c r="E34" s="128" t="s">
        <v>292</v>
      </c>
      <c r="F34" s="128" t="s">
        <v>1430</v>
      </c>
      <c r="G34" s="128" t="s">
        <v>213</v>
      </c>
      <c r="H34" s="128" t="s">
        <v>363</v>
      </c>
      <c r="I34" s="134" t="s">
        <v>364</v>
      </c>
      <c r="J34" s="134" t="s">
        <v>1436</v>
      </c>
      <c r="K34" s="128" t="s">
        <v>20</v>
      </c>
      <c r="L34" s="128" t="s">
        <v>1432</v>
      </c>
      <c r="M34" s="129">
        <v>358</v>
      </c>
      <c r="N34" s="129">
        <f t="shared" si="0"/>
        <v>11.77</v>
      </c>
      <c r="O34" s="129" t="s">
        <v>607</v>
      </c>
      <c r="P34" s="129" t="s">
        <v>608</v>
      </c>
      <c r="Q34" s="129">
        <v>335</v>
      </c>
      <c r="R34" s="130" t="str">
        <f>IF(M34=Q34,"是","否")</f>
        <v>否</v>
      </c>
      <c r="S34" s="129">
        <f t="shared" si="1"/>
        <v>11.01</v>
      </c>
      <c r="T34" s="131" t="s">
        <v>1433</v>
      </c>
      <c r="U34" s="131" t="s">
        <v>1433</v>
      </c>
      <c r="V34" s="129" t="s">
        <v>1434</v>
      </c>
      <c r="W34" s="132">
        <v>0</v>
      </c>
    </row>
    <row r="35" spans="1:23" ht="18" customHeight="1">
      <c r="A35" s="128" t="s">
        <v>578</v>
      </c>
      <c r="B35" s="134" t="s">
        <v>1456</v>
      </c>
      <c r="C35" s="134" t="s">
        <v>1428</v>
      </c>
      <c r="D35" s="128" t="s">
        <v>1429</v>
      </c>
      <c r="E35" s="128" t="s">
        <v>282</v>
      </c>
      <c r="F35" s="128" t="s">
        <v>1430</v>
      </c>
      <c r="G35" s="128" t="s">
        <v>213</v>
      </c>
      <c r="H35" s="128" t="s">
        <v>365</v>
      </c>
      <c r="I35" s="134" t="s">
        <v>366</v>
      </c>
      <c r="J35" s="134" t="s">
        <v>1436</v>
      </c>
      <c r="K35" s="128" t="s">
        <v>20</v>
      </c>
      <c r="L35" s="128" t="s">
        <v>1432</v>
      </c>
      <c r="M35" s="129">
        <v>365</v>
      </c>
      <c r="N35" s="129">
        <f t="shared" si="0"/>
        <v>12</v>
      </c>
      <c r="O35" s="129" t="s">
        <v>605</v>
      </c>
      <c r="P35" s="129" t="s">
        <v>606</v>
      </c>
      <c r="Q35" s="129">
        <v>353</v>
      </c>
      <c r="R35" s="130" t="str">
        <f>IF(M35=Q35,"是","否")</f>
        <v>否</v>
      </c>
      <c r="S35" s="129">
        <f t="shared" si="1"/>
        <v>11.61</v>
      </c>
      <c r="T35" s="131" t="s">
        <v>1433</v>
      </c>
      <c r="U35" s="131" t="s">
        <v>1433</v>
      </c>
      <c r="V35" s="129" t="s">
        <v>1439</v>
      </c>
      <c r="W35" s="132">
        <v>0</v>
      </c>
    </row>
    <row r="36" spans="1:23" ht="18" customHeight="1">
      <c r="A36" s="128" t="s">
        <v>579</v>
      </c>
      <c r="B36" s="134" t="s">
        <v>943</v>
      </c>
      <c r="C36" s="134" t="s">
        <v>1428</v>
      </c>
      <c r="D36" s="128" t="s">
        <v>1429</v>
      </c>
      <c r="E36" s="128" t="s">
        <v>282</v>
      </c>
      <c r="F36" s="128" t="s">
        <v>1430</v>
      </c>
      <c r="G36" s="128" t="s">
        <v>213</v>
      </c>
      <c r="H36" s="128" t="s">
        <v>368</v>
      </c>
      <c r="I36" s="134" t="s">
        <v>369</v>
      </c>
      <c r="J36" s="134" t="s">
        <v>1436</v>
      </c>
      <c r="K36" s="128" t="s">
        <v>20</v>
      </c>
      <c r="L36" s="128" t="s">
        <v>1432</v>
      </c>
      <c r="M36" s="129">
        <v>365</v>
      </c>
      <c r="N36" s="129">
        <f t="shared" si="0"/>
        <v>12</v>
      </c>
      <c r="O36" s="129" t="s">
        <v>605</v>
      </c>
      <c r="P36" s="129" t="s">
        <v>606</v>
      </c>
      <c r="Q36" s="129">
        <v>361</v>
      </c>
      <c r="R36" s="130" t="str">
        <f>IF(M36=Q36,"是","否")</f>
        <v>否</v>
      </c>
      <c r="S36" s="129">
        <f t="shared" si="1"/>
        <v>11.87</v>
      </c>
      <c r="T36" s="131" t="s">
        <v>1433</v>
      </c>
      <c r="U36" s="131" t="s">
        <v>1433</v>
      </c>
      <c r="V36" s="129" t="s">
        <v>1434</v>
      </c>
      <c r="W36" s="132">
        <v>0</v>
      </c>
    </row>
    <row r="37" spans="1:23" ht="18" customHeight="1">
      <c r="A37" s="128" t="s">
        <v>580</v>
      </c>
      <c r="B37" s="134" t="s">
        <v>948</v>
      </c>
      <c r="C37" s="134" t="s">
        <v>1428</v>
      </c>
      <c r="D37" s="128" t="s">
        <v>1429</v>
      </c>
      <c r="E37" s="128" t="s">
        <v>292</v>
      </c>
      <c r="F37" s="128" t="s">
        <v>1430</v>
      </c>
      <c r="G37" s="128" t="s">
        <v>213</v>
      </c>
      <c r="H37" s="128" t="s">
        <v>371</v>
      </c>
      <c r="I37" s="134" t="s">
        <v>372</v>
      </c>
      <c r="J37" s="134" t="s">
        <v>1436</v>
      </c>
      <c r="K37" s="128" t="s">
        <v>20</v>
      </c>
      <c r="L37" s="128" t="s">
        <v>1432</v>
      </c>
      <c r="M37" s="129">
        <v>363</v>
      </c>
      <c r="N37" s="129">
        <f t="shared" si="0"/>
        <v>11.93</v>
      </c>
      <c r="O37" s="129" t="s">
        <v>607</v>
      </c>
      <c r="P37" s="129" t="s">
        <v>608</v>
      </c>
      <c r="Q37" s="129">
        <v>361</v>
      </c>
      <c r="R37" s="130" t="str">
        <f>IF(M37=Q37,"是","否")</f>
        <v>否</v>
      </c>
      <c r="S37" s="129">
        <f t="shared" si="1"/>
        <v>11.87</v>
      </c>
      <c r="T37" s="131" t="s">
        <v>1433</v>
      </c>
      <c r="U37" s="131" t="s">
        <v>1433</v>
      </c>
      <c r="V37" s="129" t="s">
        <v>1439</v>
      </c>
      <c r="W37" s="132">
        <v>0</v>
      </c>
    </row>
    <row r="38" spans="1:23" ht="18" customHeight="1">
      <c r="A38" s="128" t="s">
        <v>581</v>
      </c>
      <c r="B38" s="134" t="s">
        <v>949</v>
      </c>
      <c r="C38" s="134" t="s">
        <v>1428</v>
      </c>
      <c r="D38" s="128" t="s">
        <v>1429</v>
      </c>
      <c r="E38" s="128" t="s">
        <v>292</v>
      </c>
      <c r="F38" s="128" t="s">
        <v>1430</v>
      </c>
      <c r="G38" s="128" t="s">
        <v>213</v>
      </c>
      <c r="H38" s="128" t="s">
        <v>374</v>
      </c>
      <c r="I38" s="134" t="s">
        <v>375</v>
      </c>
      <c r="J38" s="134" t="s">
        <v>1436</v>
      </c>
      <c r="K38" s="128" t="s">
        <v>20</v>
      </c>
      <c r="L38" s="128" t="s">
        <v>1432</v>
      </c>
      <c r="M38" s="129">
        <v>365</v>
      </c>
      <c r="N38" s="129">
        <f t="shared" si="0"/>
        <v>12</v>
      </c>
      <c r="O38" s="129" t="s">
        <v>607</v>
      </c>
      <c r="P38" s="129" t="s">
        <v>608</v>
      </c>
      <c r="Q38" s="129">
        <v>353</v>
      </c>
      <c r="R38" s="130" t="str">
        <f>IF(M38=Q38,"是","否")</f>
        <v>否</v>
      </c>
      <c r="S38" s="129">
        <f t="shared" si="1"/>
        <v>11.61</v>
      </c>
      <c r="T38" s="131" t="s">
        <v>1433</v>
      </c>
      <c r="U38" s="131" t="s">
        <v>1433</v>
      </c>
      <c r="V38" s="129" t="s">
        <v>1439</v>
      </c>
      <c r="W38" s="132">
        <v>0</v>
      </c>
    </row>
    <row r="39" spans="1:23" ht="18" customHeight="1">
      <c r="A39" s="128" t="s">
        <v>582</v>
      </c>
      <c r="B39" s="134" t="s">
        <v>955</v>
      </c>
      <c r="C39" s="134" t="s">
        <v>1428</v>
      </c>
      <c r="D39" s="128" t="s">
        <v>1429</v>
      </c>
      <c r="E39" s="128" t="s">
        <v>289</v>
      </c>
      <c r="F39" s="128" t="s">
        <v>1430</v>
      </c>
      <c r="G39" s="128" t="s">
        <v>213</v>
      </c>
      <c r="H39" s="128" t="s">
        <v>377</v>
      </c>
      <c r="I39" s="134" t="s">
        <v>378</v>
      </c>
      <c r="J39" s="134" t="s">
        <v>1436</v>
      </c>
      <c r="K39" s="128" t="s">
        <v>20</v>
      </c>
      <c r="L39" s="128" t="s">
        <v>1432</v>
      </c>
      <c r="M39" s="129">
        <v>365</v>
      </c>
      <c r="N39" s="129">
        <f t="shared" si="0"/>
        <v>12</v>
      </c>
      <c r="O39" s="129" t="s">
        <v>522</v>
      </c>
      <c r="P39" s="129" t="s">
        <v>523</v>
      </c>
      <c r="Q39" s="129">
        <v>359</v>
      </c>
      <c r="R39" s="130" t="str">
        <f>IF(M39=Q39,"是","否")</f>
        <v>否</v>
      </c>
      <c r="S39" s="129">
        <f t="shared" si="1"/>
        <v>11.8</v>
      </c>
      <c r="T39" s="131" t="s">
        <v>1433</v>
      </c>
      <c r="U39" s="131" t="s">
        <v>1433</v>
      </c>
      <c r="V39" s="129" t="s">
        <v>1434</v>
      </c>
      <c r="W39" s="132">
        <v>0</v>
      </c>
    </row>
    <row r="40" spans="1:23" ht="18" customHeight="1">
      <c r="A40" s="128" t="s">
        <v>583</v>
      </c>
      <c r="B40" s="134" t="s">
        <v>1457</v>
      </c>
      <c r="C40" s="134" t="s">
        <v>1428</v>
      </c>
      <c r="D40" s="128" t="s">
        <v>1429</v>
      </c>
      <c r="E40" s="128" t="s">
        <v>354</v>
      </c>
      <c r="F40" s="128" t="s">
        <v>1430</v>
      </c>
      <c r="G40" s="128" t="s">
        <v>213</v>
      </c>
      <c r="H40" s="128" t="s">
        <v>380</v>
      </c>
      <c r="I40" s="134" t="s">
        <v>381</v>
      </c>
      <c r="J40" s="134" t="s">
        <v>1436</v>
      </c>
      <c r="K40" s="128" t="s">
        <v>20</v>
      </c>
      <c r="L40" s="128" t="s">
        <v>1432</v>
      </c>
      <c r="M40" s="129">
        <v>166</v>
      </c>
      <c r="N40" s="129">
        <f t="shared" si="0"/>
        <v>5.46</v>
      </c>
      <c r="O40" s="129" t="s">
        <v>611</v>
      </c>
      <c r="P40" s="129" t="s">
        <v>612</v>
      </c>
      <c r="Q40" s="129">
        <v>114</v>
      </c>
      <c r="R40" s="130" t="str">
        <f>IF(M40=Q40,"是","否")</f>
        <v>否</v>
      </c>
      <c r="S40" s="129">
        <f t="shared" si="1"/>
        <v>3.75</v>
      </c>
      <c r="T40" s="131" t="s">
        <v>1433</v>
      </c>
      <c r="U40" s="131" t="s">
        <v>1433</v>
      </c>
      <c r="V40" s="129" t="s">
        <v>1434</v>
      </c>
      <c r="W40" s="132">
        <v>0</v>
      </c>
    </row>
    <row r="41" spans="1:23" ht="18" customHeight="1">
      <c r="A41" s="128" t="s">
        <v>584</v>
      </c>
      <c r="B41" s="134" t="s">
        <v>963</v>
      </c>
      <c r="C41" s="134" t="s">
        <v>1428</v>
      </c>
      <c r="D41" s="128" t="s">
        <v>1429</v>
      </c>
      <c r="E41" s="128" t="s">
        <v>282</v>
      </c>
      <c r="F41" s="128" t="s">
        <v>1430</v>
      </c>
      <c r="G41" s="128" t="s">
        <v>213</v>
      </c>
      <c r="H41" s="128" t="s">
        <v>383</v>
      </c>
      <c r="I41" s="134" t="s">
        <v>384</v>
      </c>
      <c r="J41" s="134" t="s">
        <v>1436</v>
      </c>
      <c r="K41" s="128" t="s">
        <v>20</v>
      </c>
      <c r="L41" s="128" t="s">
        <v>1432</v>
      </c>
      <c r="M41" s="129">
        <v>365</v>
      </c>
      <c r="N41" s="129">
        <f t="shared" si="0"/>
        <v>12</v>
      </c>
      <c r="O41" s="129" t="s">
        <v>605</v>
      </c>
      <c r="P41" s="129" t="s">
        <v>606</v>
      </c>
      <c r="Q41" s="129">
        <v>350</v>
      </c>
      <c r="R41" s="130" t="str">
        <f>IF(M41=Q41,"是","否")</f>
        <v>否</v>
      </c>
      <c r="S41" s="129">
        <f t="shared" si="1"/>
        <v>11.51</v>
      </c>
      <c r="T41" s="131" t="s">
        <v>1433</v>
      </c>
      <c r="U41" s="131" t="s">
        <v>1433</v>
      </c>
      <c r="V41" s="129" t="s">
        <v>1434</v>
      </c>
      <c r="W41" s="132">
        <v>0</v>
      </c>
    </row>
    <row r="42" spans="1:23" ht="18" customHeight="1">
      <c r="A42" s="128" t="s">
        <v>585</v>
      </c>
      <c r="B42" s="134" t="s">
        <v>964</v>
      </c>
      <c r="C42" s="134" t="s">
        <v>1428</v>
      </c>
      <c r="D42" s="128" t="s">
        <v>1429</v>
      </c>
      <c r="E42" s="128" t="s">
        <v>289</v>
      </c>
      <c r="F42" s="128" t="s">
        <v>1430</v>
      </c>
      <c r="G42" s="128" t="s">
        <v>213</v>
      </c>
      <c r="H42" s="128" t="s">
        <v>386</v>
      </c>
      <c r="I42" s="134" t="s">
        <v>387</v>
      </c>
      <c r="J42" s="134" t="s">
        <v>1436</v>
      </c>
      <c r="K42" s="128" t="s">
        <v>20</v>
      </c>
      <c r="L42" s="128" t="s">
        <v>1432</v>
      </c>
      <c r="M42" s="129">
        <v>365</v>
      </c>
      <c r="N42" s="129">
        <f t="shared" si="0"/>
        <v>12</v>
      </c>
      <c r="O42" s="129" t="s">
        <v>522</v>
      </c>
      <c r="P42" s="129" t="s">
        <v>523</v>
      </c>
      <c r="Q42" s="129">
        <v>349</v>
      </c>
      <c r="R42" s="130" t="str">
        <f>IF(M42=Q42,"是","否")</f>
        <v>否</v>
      </c>
      <c r="S42" s="129">
        <f t="shared" si="1"/>
        <v>11.47</v>
      </c>
      <c r="T42" s="131" t="s">
        <v>1433</v>
      </c>
      <c r="U42" s="131" t="s">
        <v>1433</v>
      </c>
      <c r="V42" s="129" t="s">
        <v>1434</v>
      </c>
      <c r="W42" s="132">
        <v>0</v>
      </c>
    </row>
    <row r="43" spans="1:23" ht="18" customHeight="1">
      <c r="A43" s="128" t="s">
        <v>586</v>
      </c>
      <c r="B43" s="134" t="s">
        <v>967</v>
      </c>
      <c r="C43" s="134" t="s">
        <v>1428</v>
      </c>
      <c r="D43" s="128" t="s">
        <v>1429</v>
      </c>
      <c r="E43" s="128" t="s">
        <v>289</v>
      </c>
      <c r="F43" s="128" t="s">
        <v>1430</v>
      </c>
      <c r="G43" s="128" t="s">
        <v>213</v>
      </c>
      <c r="H43" s="128" t="s">
        <v>389</v>
      </c>
      <c r="I43" s="134" t="s">
        <v>390</v>
      </c>
      <c r="J43" s="134" t="s">
        <v>1436</v>
      </c>
      <c r="K43" s="128" t="s">
        <v>20</v>
      </c>
      <c r="L43" s="128" t="s">
        <v>1432</v>
      </c>
      <c r="M43" s="129">
        <v>365</v>
      </c>
      <c r="N43" s="129">
        <f t="shared" si="0"/>
        <v>12</v>
      </c>
      <c r="O43" s="129" t="s">
        <v>522</v>
      </c>
      <c r="P43" s="129" t="s">
        <v>523</v>
      </c>
      <c r="Q43" s="129">
        <v>355</v>
      </c>
      <c r="R43" s="130" t="str">
        <f>IF(M43=Q43,"是","否")</f>
        <v>否</v>
      </c>
      <c r="S43" s="129">
        <f t="shared" si="1"/>
        <v>11.67</v>
      </c>
      <c r="T43" s="131" t="s">
        <v>1433</v>
      </c>
      <c r="U43" s="131" t="s">
        <v>1433</v>
      </c>
      <c r="V43" s="129" t="s">
        <v>1439</v>
      </c>
      <c r="W43" s="132">
        <v>0</v>
      </c>
    </row>
    <row r="44" spans="1:23" ht="18" customHeight="1">
      <c r="A44" s="128" t="s">
        <v>587</v>
      </c>
      <c r="B44" s="134" t="s">
        <v>1458</v>
      </c>
      <c r="C44" s="134" t="s">
        <v>1428</v>
      </c>
      <c r="D44" s="128" t="s">
        <v>1429</v>
      </c>
      <c r="E44" s="128" t="s">
        <v>282</v>
      </c>
      <c r="F44" s="128" t="s">
        <v>1430</v>
      </c>
      <c r="G44" s="128" t="s">
        <v>213</v>
      </c>
      <c r="H44" s="128" t="s">
        <v>391</v>
      </c>
      <c r="I44" s="134" t="s">
        <v>392</v>
      </c>
      <c r="J44" s="134" t="s">
        <v>1436</v>
      </c>
      <c r="K44" s="128" t="s">
        <v>20</v>
      </c>
      <c r="L44" s="128" t="s">
        <v>1432</v>
      </c>
      <c r="M44" s="129">
        <v>363</v>
      </c>
      <c r="N44" s="129">
        <f t="shared" si="0"/>
        <v>11.93</v>
      </c>
      <c r="O44" s="129" t="s">
        <v>605</v>
      </c>
      <c r="P44" s="129" t="s">
        <v>606</v>
      </c>
      <c r="Q44" s="129">
        <v>339</v>
      </c>
      <c r="R44" s="130" t="str">
        <f>IF(M44=Q44,"是","否")</f>
        <v>否</v>
      </c>
      <c r="S44" s="129">
        <f t="shared" si="1"/>
        <v>11.15</v>
      </c>
      <c r="T44" s="131" t="s">
        <v>1433</v>
      </c>
      <c r="U44" s="131" t="s">
        <v>1433</v>
      </c>
      <c r="V44" s="129" t="s">
        <v>1434</v>
      </c>
      <c r="W44" s="132">
        <v>0</v>
      </c>
    </row>
    <row r="45" spans="1:23" ht="18" customHeight="1">
      <c r="A45" s="128" t="s">
        <v>588</v>
      </c>
      <c r="B45" s="134" t="s">
        <v>1485</v>
      </c>
      <c r="C45" s="134" t="s">
        <v>1428</v>
      </c>
      <c r="D45" s="128" t="s">
        <v>1429</v>
      </c>
      <c r="E45" s="128" t="s">
        <v>292</v>
      </c>
      <c r="F45" s="128" t="s">
        <v>1430</v>
      </c>
      <c r="G45" s="128" t="s">
        <v>213</v>
      </c>
      <c r="H45" s="128" t="s">
        <v>393</v>
      </c>
      <c r="I45" s="134" t="s">
        <v>394</v>
      </c>
      <c r="J45" s="134" t="s">
        <v>1436</v>
      </c>
      <c r="K45" s="128" t="s">
        <v>20</v>
      </c>
      <c r="L45" s="128" t="s">
        <v>1432</v>
      </c>
      <c r="M45" s="129">
        <v>365</v>
      </c>
      <c r="N45" s="129">
        <f t="shared" si="0"/>
        <v>12</v>
      </c>
      <c r="O45" s="129" t="s">
        <v>607</v>
      </c>
      <c r="P45" s="129" t="s">
        <v>608</v>
      </c>
      <c r="Q45" s="129">
        <v>357</v>
      </c>
      <c r="R45" s="130" t="str">
        <f>IF(M45=Q45,"是","否")</f>
        <v>否</v>
      </c>
      <c r="S45" s="129">
        <f t="shared" si="1"/>
        <v>11.74</v>
      </c>
      <c r="T45" s="131" t="s">
        <v>1433</v>
      </c>
      <c r="U45" s="131" t="s">
        <v>1433</v>
      </c>
      <c r="V45" s="129" t="s">
        <v>1439</v>
      </c>
      <c r="W45" s="132">
        <v>0</v>
      </c>
    </row>
    <row r="46" spans="1:23" ht="18" customHeight="1">
      <c r="A46" s="128" t="s">
        <v>617</v>
      </c>
      <c r="B46" s="134" t="s">
        <v>1459</v>
      </c>
      <c r="C46" s="134" t="s">
        <v>1428</v>
      </c>
      <c r="D46" s="128" t="s">
        <v>1429</v>
      </c>
      <c r="E46" s="128" t="s">
        <v>282</v>
      </c>
      <c r="F46" s="128" t="s">
        <v>1430</v>
      </c>
      <c r="G46" s="128" t="s">
        <v>213</v>
      </c>
      <c r="H46" s="128" t="s">
        <v>396</v>
      </c>
      <c r="I46" s="134" t="s">
        <v>397</v>
      </c>
      <c r="J46" s="134" t="s">
        <v>1436</v>
      </c>
      <c r="K46" s="128" t="s">
        <v>20</v>
      </c>
      <c r="L46" s="128" t="s">
        <v>1432</v>
      </c>
      <c r="M46" s="129">
        <v>128</v>
      </c>
      <c r="N46" s="129">
        <f t="shared" si="0"/>
        <v>4.21</v>
      </c>
      <c r="O46" s="129" t="s">
        <v>605</v>
      </c>
      <c r="P46" s="129" t="s">
        <v>606</v>
      </c>
      <c r="Q46" s="129">
        <v>121</v>
      </c>
      <c r="R46" s="130" t="str">
        <f>IF(M46=Q46,"是","否")</f>
        <v>否</v>
      </c>
      <c r="S46" s="129">
        <f t="shared" si="1"/>
        <v>3.98</v>
      </c>
      <c r="T46" s="131" t="s">
        <v>1433</v>
      </c>
      <c r="U46" s="131" t="s">
        <v>1433</v>
      </c>
      <c r="V46" s="129" t="s">
        <v>1434</v>
      </c>
      <c r="W46" s="132">
        <v>0</v>
      </c>
    </row>
    <row r="47" spans="1:23" ht="18" customHeight="1">
      <c r="A47" s="128" t="s">
        <v>618</v>
      </c>
      <c r="B47" s="134" t="s">
        <v>1454</v>
      </c>
      <c r="C47" s="134" t="s">
        <v>1428</v>
      </c>
      <c r="D47" s="128" t="s">
        <v>1429</v>
      </c>
      <c r="E47" s="128" t="s">
        <v>292</v>
      </c>
      <c r="F47" s="128" t="s">
        <v>1430</v>
      </c>
      <c r="G47" s="128" t="s">
        <v>213</v>
      </c>
      <c r="H47" s="128" t="s">
        <v>399</v>
      </c>
      <c r="I47" s="134" t="s">
        <v>400</v>
      </c>
      <c r="J47" s="134" t="s">
        <v>1436</v>
      </c>
      <c r="K47" s="128" t="s">
        <v>20</v>
      </c>
      <c r="L47" s="128" t="s">
        <v>1432</v>
      </c>
      <c r="M47" s="129">
        <v>354</v>
      </c>
      <c r="N47" s="129">
        <f t="shared" si="0"/>
        <v>11.64</v>
      </c>
      <c r="O47" s="129" t="s">
        <v>607</v>
      </c>
      <c r="P47" s="129" t="s">
        <v>608</v>
      </c>
      <c r="Q47" s="129">
        <v>348</v>
      </c>
      <c r="R47" s="130" t="str">
        <f>IF(M47=Q47,"是","否")</f>
        <v>否</v>
      </c>
      <c r="S47" s="129">
        <f t="shared" si="1"/>
        <v>11.44</v>
      </c>
      <c r="T47" s="131" t="s">
        <v>1433</v>
      </c>
      <c r="U47" s="131" t="s">
        <v>1433</v>
      </c>
      <c r="V47" s="129" t="s">
        <v>1439</v>
      </c>
      <c r="W47" s="132">
        <v>0</v>
      </c>
    </row>
    <row r="48" spans="1:23" ht="18" customHeight="1">
      <c r="A48" s="128" t="s">
        <v>619</v>
      </c>
      <c r="B48" s="134" t="s">
        <v>1461</v>
      </c>
      <c r="C48" s="134" t="s">
        <v>1428</v>
      </c>
      <c r="D48" s="128" t="s">
        <v>1429</v>
      </c>
      <c r="E48" s="128" t="s">
        <v>281</v>
      </c>
      <c r="F48" s="128" t="s">
        <v>1430</v>
      </c>
      <c r="G48" s="128" t="s">
        <v>213</v>
      </c>
      <c r="H48" s="128" t="s">
        <v>402</v>
      </c>
      <c r="I48" s="134" t="s">
        <v>403</v>
      </c>
      <c r="J48" s="134" t="s">
        <v>1436</v>
      </c>
      <c r="K48" s="128" t="s">
        <v>20</v>
      </c>
      <c r="L48" s="128" t="s">
        <v>1432</v>
      </c>
      <c r="M48" s="129">
        <v>34</v>
      </c>
      <c r="N48" s="129">
        <f t="shared" si="0"/>
        <v>1.12</v>
      </c>
      <c r="O48" s="129" t="s">
        <v>613</v>
      </c>
      <c r="P48" s="129" t="s">
        <v>614</v>
      </c>
      <c r="Q48" s="129">
        <v>32</v>
      </c>
      <c r="R48" s="130" t="str">
        <f>IF(M48=Q48,"是","否")</f>
        <v>否</v>
      </c>
      <c r="S48" s="129">
        <f t="shared" si="1"/>
        <v>1.05</v>
      </c>
      <c r="T48" s="131" t="s">
        <v>1433</v>
      </c>
      <c r="U48" s="131" t="s">
        <v>1433</v>
      </c>
      <c r="V48" s="129" t="s">
        <v>1434</v>
      </c>
      <c r="W48" s="132">
        <v>0</v>
      </c>
    </row>
    <row r="49" spans="1:23" ht="18" customHeight="1">
      <c r="A49" s="128" t="s">
        <v>620</v>
      </c>
      <c r="B49" s="134" t="s">
        <v>1446</v>
      </c>
      <c r="C49" s="134" t="s">
        <v>1428</v>
      </c>
      <c r="D49" s="128" t="s">
        <v>1429</v>
      </c>
      <c r="E49" s="128" t="s">
        <v>289</v>
      </c>
      <c r="F49" s="128" t="s">
        <v>1430</v>
      </c>
      <c r="G49" s="128" t="s">
        <v>213</v>
      </c>
      <c r="H49" s="128" t="s">
        <v>405</v>
      </c>
      <c r="I49" s="134" t="s">
        <v>406</v>
      </c>
      <c r="J49" s="134" t="s">
        <v>1436</v>
      </c>
      <c r="K49" s="128" t="s">
        <v>20</v>
      </c>
      <c r="L49" s="128" t="s">
        <v>1432</v>
      </c>
      <c r="M49" s="129">
        <v>365</v>
      </c>
      <c r="N49" s="129">
        <f t="shared" si="0"/>
        <v>12</v>
      </c>
      <c r="O49" s="129" t="s">
        <v>522</v>
      </c>
      <c r="P49" s="129" t="s">
        <v>523</v>
      </c>
      <c r="Q49" s="129">
        <v>354</v>
      </c>
      <c r="R49" s="130" t="str">
        <f>IF(M49=Q49,"是","否")</f>
        <v>否</v>
      </c>
      <c r="S49" s="129">
        <f t="shared" si="1"/>
        <v>11.64</v>
      </c>
      <c r="T49" s="131" t="s">
        <v>1433</v>
      </c>
      <c r="U49" s="131" t="s">
        <v>1433</v>
      </c>
      <c r="V49" s="129" t="s">
        <v>1439</v>
      </c>
      <c r="W49" s="132">
        <v>0</v>
      </c>
    </row>
    <row r="50" spans="1:23" ht="18" customHeight="1">
      <c r="A50" s="128" t="s">
        <v>621</v>
      </c>
      <c r="B50" s="134" t="s">
        <v>1455</v>
      </c>
      <c r="C50" s="134" t="s">
        <v>1428</v>
      </c>
      <c r="D50" s="128" t="s">
        <v>1429</v>
      </c>
      <c r="E50" s="128" t="s">
        <v>292</v>
      </c>
      <c r="F50" s="128" t="s">
        <v>1430</v>
      </c>
      <c r="G50" s="128" t="s">
        <v>213</v>
      </c>
      <c r="H50" s="128" t="s">
        <v>408</v>
      </c>
      <c r="I50" s="134" t="s">
        <v>409</v>
      </c>
      <c r="J50" s="134" t="s">
        <v>1436</v>
      </c>
      <c r="K50" s="128" t="s">
        <v>20</v>
      </c>
      <c r="L50" s="128" t="s">
        <v>1432</v>
      </c>
      <c r="M50" s="129">
        <v>365</v>
      </c>
      <c r="N50" s="129">
        <f t="shared" si="0"/>
        <v>12</v>
      </c>
      <c r="O50" s="129" t="s">
        <v>607</v>
      </c>
      <c r="P50" s="129" t="s">
        <v>608</v>
      </c>
      <c r="Q50" s="129">
        <v>356</v>
      </c>
      <c r="R50" s="130" t="str">
        <f>IF(M50=Q50,"是","否")</f>
        <v>否</v>
      </c>
      <c r="S50" s="129">
        <f t="shared" si="1"/>
        <v>11.7</v>
      </c>
      <c r="T50" s="131" t="s">
        <v>1433</v>
      </c>
      <c r="U50" s="131" t="s">
        <v>1433</v>
      </c>
      <c r="V50" s="129" t="s">
        <v>1434</v>
      </c>
      <c r="W50" s="132">
        <v>0</v>
      </c>
    </row>
    <row r="51" spans="1:23" ht="18" customHeight="1">
      <c r="A51" s="128" t="s">
        <v>622</v>
      </c>
      <c r="B51" s="134" t="s">
        <v>1447</v>
      </c>
      <c r="C51" s="134" t="s">
        <v>1428</v>
      </c>
      <c r="D51" s="128" t="s">
        <v>1429</v>
      </c>
      <c r="E51" s="128" t="s">
        <v>289</v>
      </c>
      <c r="F51" s="128" t="s">
        <v>1430</v>
      </c>
      <c r="G51" s="128" t="s">
        <v>213</v>
      </c>
      <c r="H51" s="128" t="s">
        <v>411</v>
      </c>
      <c r="I51" s="134" t="s">
        <v>412</v>
      </c>
      <c r="J51" s="134" t="s">
        <v>1436</v>
      </c>
      <c r="K51" s="128" t="s">
        <v>20</v>
      </c>
      <c r="L51" s="128" t="s">
        <v>1432</v>
      </c>
      <c r="M51" s="129">
        <v>365</v>
      </c>
      <c r="N51" s="129">
        <f t="shared" si="0"/>
        <v>12</v>
      </c>
      <c r="O51" s="129" t="s">
        <v>522</v>
      </c>
      <c r="P51" s="129" t="s">
        <v>523</v>
      </c>
      <c r="Q51" s="129">
        <v>356</v>
      </c>
      <c r="R51" s="130" t="str">
        <f>IF(M51=Q51,"是","否")</f>
        <v>否</v>
      </c>
      <c r="S51" s="129">
        <f t="shared" si="1"/>
        <v>11.7</v>
      </c>
      <c r="T51" s="131" t="s">
        <v>1433</v>
      </c>
      <c r="U51" s="131" t="s">
        <v>1433</v>
      </c>
      <c r="V51" s="129" t="s">
        <v>1439</v>
      </c>
      <c r="W51" s="132">
        <v>0</v>
      </c>
    </row>
    <row r="52" spans="1:23" ht="18" customHeight="1">
      <c r="A52" s="128" t="s">
        <v>623</v>
      </c>
      <c r="B52" s="134" t="s">
        <v>1002</v>
      </c>
      <c r="C52" s="134" t="s">
        <v>1428</v>
      </c>
      <c r="D52" s="128" t="s">
        <v>1429</v>
      </c>
      <c r="E52" s="128" t="s">
        <v>292</v>
      </c>
      <c r="F52" s="128" t="s">
        <v>1430</v>
      </c>
      <c r="G52" s="128" t="s">
        <v>213</v>
      </c>
      <c r="H52" s="128" t="s">
        <v>414</v>
      </c>
      <c r="I52" s="134" t="s">
        <v>415</v>
      </c>
      <c r="J52" s="134" t="s">
        <v>1436</v>
      </c>
      <c r="K52" s="128" t="s">
        <v>20</v>
      </c>
      <c r="L52" s="128" t="s">
        <v>1432</v>
      </c>
      <c r="M52" s="129">
        <v>365</v>
      </c>
      <c r="N52" s="129">
        <f t="shared" si="0"/>
        <v>12</v>
      </c>
      <c r="O52" s="129" t="s">
        <v>607</v>
      </c>
      <c r="P52" s="129" t="s">
        <v>608</v>
      </c>
      <c r="Q52" s="129">
        <v>325</v>
      </c>
      <c r="R52" s="130" t="str">
        <f>IF(M52=Q52,"是","否")</f>
        <v>否</v>
      </c>
      <c r="S52" s="129">
        <f t="shared" si="1"/>
        <v>10.68</v>
      </c>
      <c r="T52" s="131" t="s">
        <v>1433</v>
      </c>
      <c r="U52" s="131" t="s">
        <v>1433</v>
      </c>
      <c r="V52" s="129" t="s">
        <v>1434</v>
      </c>
      <c r="W52" s="132">
        <v>0</v>
      </c>
    </row>
    <row r="53" spans="1:23" ht="18" customHeight="1">
      <c r="A53" s="128" t="s">
        <v>624</v>
      </c>
      <c r="B53" s="134" t="s">
        <v>1003</v>
      </c>
      <c r="C53" s="134" t="s">
        <v>1428</v>
      </c>
      <c r="D53" s="128" t="s">
        <v>1429</v>
      </c>
      <c r="E53" s="128" t="s">
        <v>299</v>
      </c>
      <c r="F53" s="128" t="s">
        <v>1430</v>
      </c>
      <c r="G53" s="128" t="s">
        <v>213</v>
      </c>
      <c r="H53" s="128" t="s">
        <v>417</v>
      </c>
      <c r="I53" s="134" t="s">
        <v>418</v>
      </c>
      <c r="J53" s="134" t="s">
        <v>1436</v>
      </c>
      <c r="K53" s="128" t="s">
        <v>20</v>
      </c>
      <c r="L53" s="128" t="s">
        <v>1432</v>
      </c>
      <c r="M53" s="129">
        <v>365</v>
      </c>
      <c r="N53" s="129">
        <f t="shared" si="0"/>
        <v>12</v>
      </c>
      <c r="O53" s="129" t="s">
        <v>609</v>
      </c>
      <c r="P53" s="129" t="s">
        <v>610</v>
      </c>
      <c r="Q53" s="129">
        <v>348</v>
      </c>
      <c r="R53" s="130" t="str">
        <f>IF(M53=Q53,"是","否")</f>
        <v>否</v>
      </c>
      <c r="S53" s="129">
        <f t="shared" si="1"/>
        <v>11.44</v>
      </c>
      <c r="T53" s="131" t="s">
        <v>1433</v>
      </c>
      <c r="U53" s="131" t="s">
        <v>1433</v>
      </c>
      <c r="V53" s="129" t="s">
        <v>1434</v>
      </c>
      <c r="W53" s="132">
        <v>0</v>
      </c>
    </row>
    <row r="54" spans="1:23" ht="18" customHeight="1">
      <c r="A54" s="128" t="s">
        <v>625</v>
      </c>
      <c r="B54" s="134" t="s">
        <v>1460</v>
      </c>
      <c r="C54" s="134" t="s">
        <v>1428</v>
      </c>
      <c r="D54" s="128" t="s">
        <v>1429</v>
      </c>
      <c r="E54" s="128" t="s">
        <v>299</v>
      </c>
      <c r="F54" s="128" t="s">
        <v>1430</v>
      </c>
      <c r="G54" s="128" t="s">
        <v>213</v>
      </c>
      <c r="H54" s="128" t="s">
        <v>420</v>
      </c>
      <c r="I54" s="134" t="s">
        <v>421</v>
      </c>
      <c r="J54" s="134" t="s">
        <v>1436</v>
      </c>
      <c r="K54" s="128" t="s">
        <v>20</v>
      </c>
      <c r="L54" s="128" t="s">
        <v>1432</v>
      </c>
      <c r="M54" s="129">
        <v>365</v>
      </c>
      <c r="N54" s="129">
        <f t="shared" si="0"/>
        <v>12</v>
      </c>
      <c r="O54" s="129" t="s">
        <v>609</v>
      </c>
      <c r="P54" s="129" t="s">
        <v>610</v>
      </c>
      <c r="Q54" s="129">
        <v>361</v>
      </c>
      <c r="R54" s="130" t="str">
        <f>IF(M54=Q54,"是","否")</f>
        <v>否</v>
      </c>
      <c r="S54" s="129">
        <f t="shared" si="1"/>
        <v>11.87</v>
      </c>
      <c r="T54" s="131" t="s">
        <v>1433</v>
      </c>
      <c r="U54" s="131" t="s">
        <v>1433</v>
      </c>
      <c r="V54" s="129" t="s">
        <v>1434</v>
      </c>
      <c r="W54" s="132">
        <v>0</v>
      </c>
    </row>
    <row r="55" spans="1:23" ht="18" customHeight="1">
      <c r="A55" s="128" t="s">
        <v>626</v>
      </c>
      <c r="B55" s="134" t="s">
        <v>1464</v>
      </c>
      <c r="C55" s="134" t="s">
        <v>1428</v>
      </c>
      <c r="D55" s="128" t="s">
        <v>1429</v>
      </c>
      <c r="E55" s="128" t="s">
        <v>354</v>
      </c>
      <c r="F55" s="128" t="s">
        <v>1430</v>
      </c>
      <c r="G55" s="128" t="s">
        <v>213</v>
      </c>
      <c r="H55" s="128" t="s">
        <v>423</v>
      </c>
      <c r="I55" s="134" t="s">
        <v>424</v>
      </c>
      <c r="J55" s="134" t="s">
        <v>1436</v>
      </c>
      <c r="K55" s="128" t="s">
        <v>20</v>
      </c>
      <c r="L55" s="128" t="s">
        <v>1432</v>
      </c>
      <c r="M55" s="129">
        <v>275</v>
      </c>
      <c r="N55" s="129">
        <f t="shared" si="0"/>
        <v>9.04</v>
      </c>
      <c r="O55" s="129" t="s">
        <v>611</v>
      </c>
      <c r="P55" s="129" t="s">
        <v>612</v>
      </c>
      <c r="Q55" s="129">
        <v>268</v>
      </c>
      <c r="R55" s="130" t="str">
        <f>IF(M55=Q55,"是","否")</f>
        <v>否</v>
      </c>
      <c r="S55" s="129">
        <f t="shared" si="1"/>
        <v>8.81</v>
      </c>
      <c r="T55" s="131" t="s">
        <v>1433</v>
      </c>
      <c r="U55" s="131" t="s">
        <v>1433</v>
      </c>
      <c r="V55" s="129" t="s">
        <v>1434</v>
      </c>
      <c r="W55" s="132">
        <v>0</v>
      </c>
    </row>
    <row r="56" spans="1:23" ht="18" customHeight="1">
      <c r="A56" s="128" t="s">
        <v>627</v>
      </c>
      <c r="B56" s="134" t="s">
        <v>1013</v>
      </c>
      <c r="C56" s="134" t="s">
        <v>1428</v>
      </c>
      <c r="D56" s="128" t="s">
        <v>1429</v>
      </c>
      <c r="E56" s="128" t="s">
        <v>426</v>
      </c>
      <c r="F56" s="128" t="s">
        <v>1430</v>
      </c>
      <c r="G56" s="128" t="s">
        <v>213</v>
      </c>
      <c r="H56" s="128" t="s">
        <v>427</v>
      </c>
      <c r="I56" s="134" t="s">
        <v>428</v>
      </c>
      <c r="J56" s="134" t="s">
        <v>1436</v>
      </c>
      <c r="K56" s="128" t="s">
        <v>20</v>
      </c>
      <c r="L56" s="128" t="s">
        <v>1432</v>
      </c>
      <c r="M56" s="129">
        <v>304</v>
      </c>
      <c r="N56" s="129">
        <f t="shared" si="0"/>
        <v>9.99</v>
      </c>
      <c r="O56" s="129" t="s">
        <v>615</v>
      </c>
      <c r="P56" s="129" t="s">
        <v>616</v>
      </c>
      <c r="Q56" s="129">
        <v>269</v>
      </c>
      <c r="R56" s="130" t="str">
        <f>IF(M56=Q56,"是","否")</f>
        <v>否</v>
      </c>
      <c r="S56" s="129">
        <f t="shared" si="1"/>
        <v>8.84</v>
      </c>
      <c r="T56" s="131" t="s">
        <v>1433</v>
      </c>
      <c r="U56" s="131" t="s">
        <v>1433</v>
      </c>
      <c r="V56" s="129" t="s">
        <v>1434</v>
      </c>
      <c r="W56" s="132">
        <v>0</v>
      </c>
    </row>
    <row r="57" spans="1:23" ht="18" customHeight="1">
      <c r="A57" s="128" t="s">
        <v>628</v>
      </c>
      <c r="B57" s="134" t="s">
        <v>1016</v>
      </c>
      <c r="C57" s="134" t="s">
        <v>1428</v>
      </c>
      <c r="D57" s="128" t="s">
        <v>1429</v>
      </c>
      <c r="E57" s="128" t="s">
        <v>299</v>
      </c>
      <c r="F57" s="128" t="s">
        <v>1430</v>
      </c>
      <c r="G57" s="128" t="s">
        <v>213</v>
      </c>
      <c r="H57" s="128" t="s">
        <v>430</v>
      </c>
      <c r="I57" s="134" t="s">
        <v>431</v>
      </c>
      <c r="J57" s="134" t="s">
        <v>1436</v>
      </c>
      <c r="K57" s="128" t="s">
        <v>20</v>
      </c>
      <c r="L57" s="128" t="s">
        <v>1432</v>
      </c>
      <c r="M57" s="129">
        <v>365</v>
      </c>
      <c r="N57" s="129">
        <f t="shared" si="0"/>
        <v>12</v>
      </c>
      <c r="O57" s="129" t="s">
        <v>609</v>
      </c>
      <c r="P57" s="129" t="s">
        <v>610</v>
      </c>
      <c r="Q57" s="129">
        <v>361</v>
      </c>
      <c r="R57" s="130" t="str">
        <f>IF(M57=Q57,"是","否")</f>
        <v>否</v>
      </c>
      <c r="S57" s="129">
        <f t="shared" si="1"/>
        <v>11.87</v>
      </c>
      <c r="T57" s="131" t="s">
        <v>1433</v>
      </c>
      <c r="U57" s="131" t="s">
        <v>1433</v>
      </c>
      <c r="V57" s="129" t="s">
        <v>1434</v>
      </c>
      <c r="W57" s="132">
        <v>0</v>
      </c>
    </row>
    <row r="58" spans="1:23" ht="18" customHeight="1">
      <c r="A58" s="128" t="s">
        <v>629</v>
      </c>
      <c r="B58" s="134" t="s">
        <v>1486</v>
      </c>
      <c r="C58" s="134" t="s">
        <v>1428</v>
      </c>
      <c r="D58" s="128" t="s">
        <v>1429</v>
      </c>
      <c r="E58" s="128" t="s">
        <v>354</v>
      </c>
      <c r="F58" s="128" t="s">
        <v>1430</v>
      </c>
      <c r="G58" s="128" t="s">
        <v>213</v>
      </c>
      <c r="H58" s="128" t="s">
        <v>433</v>
      </c>
      <c r="I58" s="134" t="s">
        <v>434</v>
      </c>
      <c r="J58" s="134" t="s">
        <v>1436</v>
      </c>
      <c r="K58" s="128" t="s">
        <v>20</v>
      </c>
      <c r="L58" s="128" t="s">
        <v>1432</v>
      </c>
      <c r="M58" s="129">
        <v>248</v>
      </c>
      <c r="N58" s="129">
        <f t="shared" si="0"/>
        <v>8.15</v>
      </c>
      <c r="O58" s="129" t="s">
        <v>611</v>
      </c>
      <c r="P58" s="129" t="s">
        <v>612</v>
      </c>
      <c r="Q58" s="129">
        <v>249</v>
      </c>
      <c r="R58" s="130" t="str">
        <f>IF(M58=Q58,"是","否")</f>
        <v>否</v>
      </c>
      <c r="S58" s="129">
        <f t="shared" si="1"/>
        <v>8.19</v>
      </c>
      <c r="T58" s="131" t="s">
        <v>1433</v>
      </c>
      <c r="U58" s="131" t="s">
        <v>1433</v>
      </c>
      <c r="V58" s="129" t="s">
        <v>1434</v>
      </c>
      <c r="W58" s="132">
        <v>0</v>
      </c>
    </row>
    <row r="59" spans="1:23" ht="18" customHeight="1">
      <c r="A59" s="128" t="s">
        <v>630</v>
      </c>
      <c r="B59" s="134" t="s">
        <v>1019</v>
      </c>
      <c r="C59" s="134" t="s">
        <v>1428</v>
      </c>
      <c r="D59" s="128" t="s">
        <v>1429</v>
      </c>
      <c r="E59" s="128" t="s">
        <v>281</v>
      </c>
      <c r="F59" s="128" t="s">
        <v>1430</v>
      </c>
      <c r="G59" s="128" t="s">
        <v>213</v>
      </c>
      <c r="H59" s="128" t="s">
        <v>436</v>
      </c>
      <c r="I59" s="134" t="s">
        <v>437</v>
      </c>
      <c r="J59" s="134" t="s">
        <v>1436</v>
      </c>
      <c r="K59" s="128" t="s">
        <v>20</v>
      </c>
      <c r="L59" s="128" t="s">
        <v>1432</v>
      </c>
      <c r="M59" s="129">
        <v>34</v>
      </c>
      <c r="N59" s="129">
        <f t="shared" si="0"/>
        <v>1.12</v>
      </c>
      <c r="O59" s="129" t="s">
        <v>613</v>
      </c>
      <c r="P59" s="129" t="s">
        <v>614</v>
      </c>
      <c r="Q59" s="129">
        <v>34</v>
      </c>
      <c r="R59" s="130" t="str">
        <f>IF(M59=Q59,"是","否")</f>
        <v>是</v>
      </c>
      <c r="S59" s="129">
        <f t="shared" si="1"/>
        <v>1.12</v>
      </c>
      <c r="T59" s="131" t="s">
        <v>1433</v>
      </c>
      <c r="U59" s="131" t="s">
        <v>1433</v>
      </c>
      <c r="V59" s="129" t="s">
        <v>1434</v>
      </c>
      <c r="W59" s="132">
        <v>0</v>
      </c>
    </row>
    <row r="60" spans="1:23" ht="18" customHeight="1">
      <c r="A60" s="128" t="s">
        <v>631</v>
      </c>
      <c r="B60" s="134" t="s">
        <v>1020</v>
      </c>
      <c r="C60" s="134" t="s">
        <v>1428</v>
      </c>
      <c r="D60" s="128" t="s">
        <v>1429</v>
      </c>
      <c r="E60" s="128" t="s">
        <v>354</v>
      </c>
      <c r="F60" s="128" t="s">
        <v>1430</v>
      </c>
      <c r="G60" s="128" t="s">
        <v>213</v>
      </c>
      <c r="H60" s="128" t="s">
        <v>439</v>
      </c>
      <c r="I60" s="134" t="s">
        <v>440</v>
      </c>
      <c r="J60" s="134" t="s">
        <v>1436</v>
      </c>
      <c r="K60" s="128" t="s">
        <v>20</v>
      </c>
      <c r="L60" s="128" t="s">
        <v>1432</v>
      </c>
      <c r="M60" s="129">
        <v>184</v>
      </c>
      <c r="N60" s="129">
        <f t="shared" si="0"/>
        <v>6.05</v>
      </c>
      <c r="O60" s="129" t="s">
        <v>611</v>
      </c>
      <c r="P60" s="129" t="s">
        <v>612</v>
      </c>
      <c r="Q60" s="129">
        <v>130</v>
      </c>
      <c r="R60" s="130" t="str">
        <f>IF(M60=Q60,"是","否")</f>
        <v>否</v>
      </c>
      <c r="S60" s="129">
        <f t="shared" si="1"/>
        <v>4.27</v>
      </c>
      <c r="T60" s="131" t="s">
        <v>1433</v>
      </c>
      <c r="U60" s="131" t="s">
        <v>1433</v>
      </c>
      <c r="V60" s="129" t="s">
        <v>1434</v>
      </c>
      <c r="W60" s="132">
        <v>0</v>
      </c>
    </row>
    <row r="61" spans="1:23" ht="18" customHeight="1">
      <c r="A61" s="128" t="s">
        <v>632</v>
      </c>
      <c r="B61" s="134" t="s">
        <v>1463</v>
      </c>
      <c r="C61" s="134" t="s">
        <v>1428</v>
      </c>
      <c r="D61" s="128" t="s">
        <v>1429</v>
      </c>
      <c r="E61" s="128" t="s">
        <v>426</v>
      </c>
      <c r="F61" s="128" t="s">
        <v>1430</v>
      </c>
      <c r="G61" s="128" t="s">
        <v>213</v>
      </c>
      <c r="H61" s="128" t="s">
        <v>442</v>
      </c>
      <c r="I61" s="134" t="s">
        <v>443</v>
      </c>
      <c r="J61" s="134" t="s">
        <v>1436</v>
      </c>
      <c r="K61" s="128" t="s">
        <v>20</v>
      </c>
      <c r="L61" s="128" t="s">
        <v>1432</v>
      </c>
      <c r="M61" s="129">
        <v>365</v>
      </c>
      <c r="N61" s="129">
        <f t="shared" si="0"/>
        <v>12</v>
      </c>
      <c r="O61" s="129" t="s">
        <v>615</v>
      </c>
      <c r="P61" s="129" t="s">
        <v>616</v>
      </c>
      <c r="Q61" s="129">
        <v>355</v>
      </c>
      <c r="R61" s="130" t="str">
        <f>IF(M61=Q61,"是","否")</f>
        <v>否</v>
      </c>
      <c r="S61" s="129">
        <f t="shared" si="1"/>
        <v>11.67</v>
      </c>
      <c r="T61" s="131" t="s">
        <v>1433</v>
      </c>
      <c r="U61" s="131" t="s">
        <v>1433</v>
      </c>
      <c r="V61" s="129" t="s">
        <v>1434</v>
      </c>
      <c r="W61" s="132">
        <v>0</v>
      </c>
    </row>
    <row r="62" spans="1:23" ht="18" customHeight="1">
      <c r="A62" s="128" t="s">
        <v>633</v>
      </c>
      <c r="B62" s="134" t="s">
        <v>1468</v>
      </c>
      <c r="C62" s="134" t="s">
        <v>1428</v>
      </c>
      <c r="D62" s="128" t="s">
        <v>1429</v>
      </c>
      <c r="E62" s="128" t="s">
        <v>281</v>
      </c>
      <c r="F62" s="128" t="s">
        <v>1430</v>
      </c>
      <c r="G62" s="128" t="s">
        <v>213</v>
      </c>
      <c r="H62" s="128" t="s">
        <v>445</v>
      </c>
      <c r="I62" s="134" t="s">
        <v>446</v>
      </c>
      <c r="J62" s="134" t="s">
        <v>1436</v>
      </c>
      <c r="K62" s="128" t="s">
        <v>20</v>
      </c>
      <c r="L62" s="128" t="s">
        <v>1432</v>
      </c>
      <c r="M62" s="129">
        <v>34</v>
      </c>
      <c r="N62" s="129">
        <f t="shared" si="0"/>
        <v>1.12</v>
      </c>
      <c r="O62" s="129" t="s">
        <v>613</v>
      </c>
      <c r="P62" s="129" t="s">
        <v>614</v>
      </c>
      <c r="Q62" s="129">
        <v>34</v>
      </c>
      <c r="R62" s="130" t="str">
        <f>IF(M62=Q62,"是","否")</f>
        <v>是</v>
      </c>
      <c r="S62" s="129">
        <f t="shared" si="1"/>
        <v>1.12</v>
      </c>
      <c r="T62" s="131" t="s">
        <v>1433</v>
      </c>
      <c r="U62" s="131" t="s">
        <v>1433</v>
      </c>
      <c r="V62" s="129" t="s">
        <v>1434</v>
      </c>
      <c r="W62" s="132">
        <v>0</v>
      </c>
    </row>
    <row r="63" spans="1:23" ht="18" customHeight="1">
      <c r="A63" s="128" t="s">
        <v>634</v>
      </c>
      <c r="B63" s="134" t="s">
        <v>1465</v>
      </c>
      <c r="C63" s="134" t="s">
        <v>1428</v>
      </c>
      <c r="D63" s="128" t="s">
        <v>1429</v>
      </c>
      <c r="E63" s="128" t="s">
        <v>426</v>
      </c>
      <c r="F63" s="128" t="s">
        <v>1430</v>
      </c>
      <c r="G63" s="128" t="s">
        <v>213</v>
      </c>
      <c r="H63" s="128" t="s">
        <v>448</v>
      </c>
      <c r="I63" s="134" t="s">
        <v>449</v>
      </c>
      <c r="J63" s="134" t="s">
        <v>1436</v>
      </c>
      <c r="K63" s="128" t="s">
        <v>20</v>
      </c>
      <c r="L63" s="128" t="s">
        <v>1432</v>
      </c>
      <c r="M63" s="129">
        <v>325</v>
      </c>
      <c r="N63" s="129">
        <f t="shared" si="0"/>
        <v>10.68</v>
      </c>
      <c r="O63" s="129" t="s">
        <v>615</v>
      </c>
      <c r="P63" s="129" t="s">
        <v>616</v>
      </c>
      <c r="Q63" s="129">
        <v>298</v>
      </c>
      <c r="R63" s="130" t="str">
        <f>IF(M63=Q63,"是","否")</f>
        <v>否</v>
      </c>
      <c r="S63" s="129">
        <f t="shared" si="1"/>
        <v>9.8</v>
      </c>
      <c r="T63" s="131" t="s">
        <v>1433</v>
      </c>
      <c r="U63" s="131" t="s">
        <v>1433</v>
      </c>
      <c r="V63" s="129" t="s">
        <v>1434</v>
      </c>
      <c r="W63" s="132">
        <v>0</v>
      </c>
    </row>
    <row r="64" spans="1:23" ht="18" customHeight="1">
      <c r="A64" s="128" t="s">
        <v>635</v>
      </c>
      <c r="B64" s="134" t="s">
        <v>1029</v>
      </c>
      <c r="C64" s="134" t="s">
        <v>1428</v>
      </c>
      <c r="D64" s="128" t="s">
        <v>1429</v>
      </c>
      <c r="E64" s="128" t="s">
        <v>354</v>
      </c>
      <c r="F64" s="128" t="s">
        <v>1430</v>
      </c>
      <c r="G64" s="128" t="s">
        <v>213</v>
      </c>
      <c r="H64" s="128" t="s">
        <v>451</v>
      </c>
      <c r="I64" s="134" t="s">
        <v>452</v>
      </c>
      <c r="J64" s="134" t="s">
        <v>1436</v>
      </c>
      <c r="K64" s="128" t="s">
        <v>20</v>
      </c>
      <c r="L64" s="128" t="s">
        <v>1432</v>
      </c>
      <c r="M64" s="129">
        <v>161</v>
      </c>
      <c r="N64" s="129">
        <f t="shared" si="0"/>
        <v>5.29</v>
      </c>
      <c r="O64" s="129" t="s">
        <v>611</v>
      </c>
      <c r="P64" s="129" t="s">
        <v>612</v>
      </c>
      <c r="Q64" s="129">
        <v>140</v>
      </c>
      <c r="R64" s="130" t="str">
        <f>IF(M64=Q64,"是","否")</f>
        <v>否</v>
      </c>
      <c r="S64" s="129">
        <f t="shared" si="1"/>
        <v>4.6</v>
      </c>
      <c r="T64" s="131" t="s">
        <v>1433</v>
      </c>
      <c r="U64" s="131" t="s">
        <v>1433</v>
      </c>
      <c r="V64" s="129" t="s">
        <v>1434</v>
      </c>
      <c r="W64" s="132">
        <v>0</v>
      </c>
    </row>
    <row r="65" spans="1:23" ht="18" customHeight="1">
      <c r="A65" s="128" t="s">
        <v>636</v>
      </c>
      <c r="B65" s="134" t="s">
        <v>1466</v>
      </c>
      <c r="C65" s="134" t="s">
        <v>1428</v>
      </c>
      <c r="D65" s="128" t="s">
        <v>1429</v>
      </c>
      <c r="E65" s="128" t="s">
        <v>426</v>
      </c>
      <c r="F65" s="128" t="s">
        <v>1430</v>
      </c>
      <c r="G65" s="128" t="s">
        <v>213</v>
      </c>
      <c r="H65" s="128" t="s">
        <v>454</v>
      </c>
      <c r="I65" s="134" t="s">
        <v>455</v>
      </c>
      <c r="J65" s="134" t="s">
        <v>1436</v>
      </c>
      <c r="K65" s="128" t="s">
        <v>20</v>
      </c>
      <c r="L65" s="128" t="s">
        <v>1432</v>
      </c>
      <c r="M65" s="129">
        <v>314</v>
      </c>
      <c r="N65" s="129">
        <f t="shared" si="0"/>
        <v>10.32</v>
      </c>
      <c r="O65" s="129" t="s">
        <v>615</v>
      </c>
      <c r="P65" s="129" t="s">
        <v>616</v>
      </c>
      <c r="Q65" s="129">
        <v>295</v>
      </c>
      <c r="R65" s="130" t="str">
        <f>IF(M65=Q65,"是","否")</f>
        <v>否</v>
      </c>
      <c r="S65" s="129">
        <f t="shared" si="1"/>
        <v>9.7</v>
      </c>
      <c r="T65" s="131" t="s">
        <v>1433</v>
      </c>
      <c r="U65" s="131" t="s">
        <v>1433</v>
      </c>
      <c r="V65" s="129" t="s">
        <v>1434</v>
      </c>
      <c r="W65" s="132">
        <v>0</v>
      </c>
    </row>
    <row r="66" spans="1:23" ht="18" customHeight="1">
      <c r="A66" s="128" t="s">
        <v>637</v>
      </c>
      <c r="B66" s="134" t="s">
        <v>1467</v>
      </c>
      <c r="C66" s="134" t="s">
        <v>1428</v>
      </c>
      <c r="D66" s="128" t="s">
        <v>1429</v>
      </c>
      <c r="E66" s="128" t="s">
        <v>426</v>
      </c>
      <c r="F66" s="128" t="s">
        <v>1430</v>
      </c>
      <c r="G66" s="128" t="s">
        <v>213</v>
      </c>
      <c r="H66" s="128" t="s">
        <v>457</v>
      </c>
      <c r="I66" s="134" t="s">
        <v>458</v>
      </c>
      <c r="J66" s="134" t="s">
        <v>1436</v>
      </c>
      <c r="K66" s="128" t="s">
        <v>20</v>
      </c>
      <c r="L66" s="128" t="s">
        <v>1432</v>
      </c>
      <c r="M66" s="129">
        <v>334</v>
      </c>
      <c r="N66" s="129">
        <f aca="true" t="shared" si="2" ref="N66:N86">ROUND(M66/365*12,2)</f>
        <v>10.98</v>
      </c>
      <c r="O66" s="129" t="s">
        <v>615</v>
      </c>
      <c r="P66" s="129" t="s">
        <v>616</v>
      </c>
      <c r="Q66" s="129">
        <v>339</v>
      </c>
      <c r="R66" s="130" t="str">
        <f>IF(M66=Q66,"是","否")</f>
        <v>否</v>
      </c>
      <c r="S66" s="129">
        <f t="shared" si="1"/>
        <v>11.15</v>
      </c>
      <c r="T66" s="131" t="s">
        <v>1433</v>
      </c>
      <c r="U66" s="131" t="s">
        <v>1433</v>
      </c>
      <c r="V66" s="129" t="s">
        <v>1434</v>
      </c>
      <c r="W66" s="132">
        <v>0</v>
      </c>
    </row>
    <row r="67" spans="1:23" ht="18" customHeight="1">
      <c r="A67" s="128" t="s">
        <v>638</v>
      </c>
      <c r="B67" s="134" t="s">
        <v>1039</v>
      </c>
      <c r="C67" s="134" t="s">
        <v>1428</v>
      </c>
      <c r="D67" s="128" t="s">
        <v>1429</v>
      </c>
      <c r="E67" s="128" t="s">
        <v>299</v>
      </c>
      <c r="F67" s="128" t="s">
        <v>1430</v>
      </c>
      <c r="G67" s="128" t="s">
        <v>213</v>
      </c>
      <c r="H67" s="128" t="s">
        <v>460</v>
      </c>
      <c r="I67" s="134" t="s">
        <v>461</v>
      </c>
      <c r="J67" s="134" t="s">
        <v>1436</v>
      </c>
      <c r="K67" s="128" t="s">
        <v>20</v>
      </c>
      <c r="L67" s="128" t="s">
        <v>1432</v>
      </c>
      <c r="M67" s="129">
        <v>358</v>
      </c>
      <c r="N67" s="129">
        <f t="shared" si="2"/>
        <v>11.77</v>
      </c>
      <c r="O67" s="129" t="s">
        <v>609</v>
      </c>
      <c r="P67" s="129" t="s">
        <v>610</v>
      </c>
      <c r="Q67" s="129">
        <v>353</v>
      </c>
      <c r="R67" s="130" t="str">
        <f>IF(M67=Q67,"是","否")</f>
        <v>否</v>
      </c>
      <c r="S67" s="129">
        <f t="shared" si="1"/>
        <v>11.61</v>
      </c>
      <c r="T67" s="131" t="s">
        <v>1433</v>
      </c>
      <c r="U67" s="131" t="s">
        <v>1433</v>
      </c>
      <c r="V67" s="129" t="s">
        <v>1434</v>
      </c>
      <c r="W67" s="132">
        <v>0</v>
      </c>
    </row>
    <row r="68" spans="1:23" ht="18" customHeight="1">
      <c r="A68" s="128" t="s">
        <v>639</v>
      </c>
      <c r="B68" s="134" t="s">
        <v>1041</v>
      </c>
      <c r="C68" s="134" t="s">
        <v>1428</v>
      </c>
      <c r="D68" s="128" t="s">
        <v>1429</v>
      </c>
      <c r="E68" s="128" t="s">
        <v>354</v>
      </c>
      <c r="F68" s="128" t="s">
        <v>1430</v>
      </c>
      <c r="G68" s="128" t="s">
        <v>213</v>
      </c>
      <c r="H68" s="128" t="s">
        <v>463</v>
      </c>
      <c r="I68" s="134" t="s">
        <v>464</v>
      </c>
      <c r="J68" s="134" t="s">
        <v>1436</v>
      </c>
      <c r="K68" s="128" t="s">
        <v>20</v>
      </c>
      <c r="L68" s="128" t="s">
        <v>1432</v>
      </c>
      <c r="M68" s="129">
        <v>199</v>
      </c>
      <c r="N68" s="129">
        <f t="shared" si="2"/>
        <v>6.54</v>
      </c>
      <c r="O68" s="129" t="s">
        <v>611</v>
      </c>
      <c r="P68" s="129" t="s">
        <v>612</v>
      </c>
      <c r="Q68" s="129">
        <v>183</v>
      </c>
      <c r="R68" s="130" t="str">
        <f>IF(M68=Q68,"是","否")</f>
        <v>否</v>
      </c>
      <c r="S68" s="129">
        <f t="shared" si="1"/>
        <v>6.02</v>
      </c>
      <c r="T68" s="131" t="s">
        <v>1433</v>
      </c>
      <c r="U68" s="131" t="s">
        <v>1433</v>
      </c>
      <c r="V68" s="129" t="s">
        <v>1434</v>
      </c>
      <c r="W68" s="132">
        <v>0</v>
      </c>
    </row>
    <row r="69" spans="1:23" ht="18" customHeight="1">
      <c r="A69" s="128" t="s">
        <v>640</v>
      </c>
      <c r="B69" s="134" t="s">
        <v>1469</v>
      </c>
      <c r="C69" s="134" t="s">
        <v>1428</v>
      </c>
      <c r="D69" s="128" t="s">
        <v>1429</v>
      </c>
      <c r="E69" s="128" t="s">
        <v>354</v>
      </c>
      <c r="F69" s="128" t="s">
        <v>1430</v>
      </c>
      <c r="G69" s="128" t="s">
        <v>213</v>
      </c>
      <c r="H69" s="128" t="s">
        <v>466</v>
      </c>
      <c r="I69" s="134" t="s">
        <v>467</v>
      </c>
      <c r="J69" s="134" t="s">
        <v>1436</v>
      </c>
      <c r="K69" s="128" t="s">
        <v>20</v>
      </c>
      <c r="L69" s="128" t="s">
        <v>1432</v>
      </c>
      <c r="M69" s="129">
        <v>202</v>
      </c>
      <c r="N69" s="129">
        <f t="shared" si="2"/>
        <v>6.64</v>
      </c>
      <c r="O69" s="129" t="s">
        <v>611</v>
      </c>
      <c r="P69" s="129" t="s">
        <v>612</v>
      </c>
      <c r="Q69" s="129">
        <v>194</v>
      </c>
      <c r="R69" s="130" t="str">
        <f>IF(M69=Q69,"是","否")</f>
        <v>否</v>
      </c>
      <c r="S69" s="129">
        <f t="shared" si="1"/>
        <v>6.38</v>
      </c>
      <c r="T69" s="131" t="s">
        <v>1433</v>
      </c>
      <c r="U69" s="131" t="s">
        <v>1433</v>
      </c>
      <c r="V69" s="129" t="s">
        <v>1434</v>
      </c>
      <c r="W69" s="132">
        <v>0</v>
      </c>
    </row>
    <row r="70" spans="1:23" ht="18" customHeight="1">
      <c r="A70" s="128" t="s">
        <v>641</v>
      </c>
      <c r="B70" s="134" t="s">
        <v>1470</v>
      </c>
      <c r="C70" s="134" t="s">
        <v>1428</v>
      </c>
      <c r="D70" s="128" t="s">
        <v>1429</v>
      </c>
      <c r="E70" s="128" t="s">
        <v>354</v>
      </c>
      <c r="F70" s="128" t="s">
        <v>1430</v>
      </c>
      <c r="G70" s="128" t="s">
        <v>213</v>
      </c>
      <c r="H70" s="128" t="s">
        <v>469</v>
      </c>
      <c r="I70" s="134" t="s">
        <v>470</v>
      </c>
      <c r="J70" s="134" t="s">
        <v>1436</v>
      </c>
      <c r="K70" s="128" t="s">
        <v>20</v>
      </c>
      <c r="L70" s="128" t="s">
        <v>1432</v>
      </c>
      <c r="M70" s="129">
        <v>153</v>
      </c>
      <c r="N70" s="129">
        <f t="shared" si="2"/>
        <v>5.03</v>
      </c>
      <c r="O70" s="129" t="s">
        <v>611</v>
      </c>
      <c r="P70" s="129" t="s">
        <v>612</v>
      </c>
      <c r="Q70" s="129">
        <v>119</v>
      </c>
      <c r="R70" s="130" t="str">
        <f>IF(M70=Q70,"是","否")</f>
        <v>否</v>
      </c>
      <c r="S70" s="129">
        <f t="shared" si="1"/>
        <v>3.91</v>
      </c>
      <c r="T70" s="131" t="s">
        <v>1433</v>
      </c>
      <c r="U70" s="131" t="s">
        <v>1433</v>
      </c>
      <c r="V70" s="129" t="s">
        <v>1434</v>
      </c>
      <c r="W70" s="132">
        <v>0</v>
      </c>
    </row>
    <row r="71" spans="1:23" ht="18" customHeight="1">
      <c r="A71" s="128" t="s">
        <v>642</v>
      </c>
      <c r="B71" s="134" t="s">
        <v>1471</v>
      </c>
      <c r="C71" s="134" t="s">
        <v>1428</v>
      </c>
      <c r="D71" s="128" t="s">
        <v>1429</v>
      </c>
      <c r="E71" s="128" t="s">
        <v>426</v>
      </c>
      <c r="F71" s="128" t="s">
        <v>1430</v>
      </c>
      <c r="G71" s="128" t="s">
        <v>213</v>
      </c>
      <c r="H71" s="128" t="s">
        <v>472</v>
      </c>
      <c r="I71" s="134" t="s">
        <v>473</v>
      </c>
      <c r="J71" s="134" t="s">
        <v>1436</v>
      </c>
      <c r="K71" s="128" t="s">
        <v>20</v>
      </c>
      <c r="L71" s="128" t="s">
        <v>1432</v>
      </c>
      <c r="M71" s="129">
        <v>355</v>
      </c>
      <c r="N71" s="129">
        <f t="shared" si="2"/>
        <v>11.67</v>
      </c>
      <c r="O71" s="129" t="s">
        <v>615</v>
      </c>
      <c r="P71" s="129" t="s">
        <v>616</v>
      </c>
      <c r="Q71" s="129">
        <v>329</v>
      </c>
      <c r="R71" s="130" t="str">
        <f>IF(M71=Q71,"是","否")</f>
        <v>否</v>
      </c>
      <c r="S71" s="129">
        <f t="shared" si="1"/>
        <v>10.82</v>
      </c>
      <c r="T71" s="131" t="s">
        <v>1433</v>
      </c>
      <c r="U71" s="131" t="s">
        <v>1433</v>
      </c>
      <c r="V71" s="129" t="s">
        <v>1434</v>
      </c>
      <c r="W71" s="132">
        <v>0</v>
      </c>
    </row>
    <row r="72" spans="1:23" ht="18" customHeight="1">
      <c r="A72" s="128" t="s">
        <v>643</v>
      </c>
      <c r="B72" s="134" t="s">
        <v>1462</v>
      </c>
      <c r="C72" s="134" t="s">
        <v>1428</v>
      </c>
      <c r="D72" s="128" t="s">
        <v>1429</v>
      </c>
      <c r="E72" s="128" t="s">
        <v>299</v>
      </c>
      <c r="F72" s="128" t="s">
        <v>1430</v>
      </c>
      <c r="G72" s="128" t="s">
        <v>213</v>
      </c>
      <c r="H72" s="128" t="s">
        <v>475</v>
      </c>
      <c r="I72" s="134" t="s">
        <v>476</v>
      </c>
      <c r="J72" s="134" t="s">
        <v>1436</v>
      </c>
      <c r="K72" s="128" t="s">
        <v>20</v>
      </c>
      <c r="L72" s="128" t="s">
        <v>1432</v>
      </c>
      <c r="M72" s="129">
        <v>340</v>
      </c>
      <c r="N72" s="129">
        <f t="shared" si="2"/>
        <v>11.18</v>
      </c>
      <c r="O72" s="129" t="s">
        <v>609</v>
      </c>
      <c r="P72" s="129" t="s">
        <v>610</v>
      </c>
      <c r="Q72" s="129">
        <v>339</v>
      </c>
      <c r="R72" s="130" t="str">
        <f>IF(M72=Q72,"是","否")</f>
        <v>否</v>
      </c>
      <c r="S72" s="129">
        <f aca="true" t="shared" si="3" ref="S72:S86">ROUND(Q72/365*12,2)</f>
        <v>11.15</v>
      </c>
      <c r="T72" s="131" t="s">
        <v>1433</v>
      </c>
      <c r="U72" s="131" t="s">
        <v>1433</v>
      </c>
      <c r="V72" s="129" t="s">
        <v>1434</v>
      </c>
      <c r="W72" s="132">
        <v>0</v>
      </c>
    </row>
    <row r="73" spans="1:23" ht="18" customHeight="1">
      <c r="A73" s="128" t="s">
        <v>644</v>
      </c>
      <c r="B73" s="134" t="s">
        <v>1050</v>
      </c>
      <c r="C73" s="134" t="s">
        <v>1428</v>
      </c>
      <c r="D73" s="128" t="s">
        <v>1429</v>
      </c>
      <c r="E73" s="128" t="s">
        <v>281</v>
      </c>
      <c r="F73" s="128" t="s">
        <v>1430</v>
      </c>
      <c r="G73" s="128" t="s">
        <v>213</v>
      </c>
      <c r="H73" s="128" t="s">
        <v>478</v>
      </c>
      <c r="I73" s="134" t="s">
        <v>479</v>
      </c>
      <c r="J73" s="134" t="s">
        <v>1436</v>
      </c>
      <c r="K73" s="128" t="s">
        <v>20</v>
      </c>
      <c r="L73" s="128" t="s">
        <v>1432</v>
      </c>
      <c r="M73" s="129">
        <v>29</v>
      </c>
      <c r="N73" s="129">
        <f t="shared" si="2"/>
        <v>0.95</v>
      </c>
      <c r="O73" s="129" t="s">
        <v>613</v>
      </c>
      <c r="P73" s="129" t="s">
        <v>614</v>
      </c>
      <c r="Q73" s="129">
        <v>31</v>
      </c>
      <c r="R73" s="130" t="str">
        <f>IF(M73=Q73,"是","否")</f>
        <v>否</v>
      </c>
      <c r="S73" s="129">
        <f t="shared" si="3"/>
        <v>1.02</v>
      </c>
      <c r="T73" s="131" t="s">
        <v>1433</v>
      </c>
      <c r="U73" s="131" t="s">
        <v>1433</v>
      </c>
      <c r="V73" s="129" t="s">
        <v>1434</v>
      </c>
      <c r="W73" s="132">
        <v>0</v>
      </c>
    </row>
    <row r="74" spans="1:23" ht="18" customHeight="1">
      <c r="A74" s="128" t="s">
        <v>645</v>
      </c>
      <c r="B74" s="134" t="s">
        <v>1472</v>
      </c>
      <c r="C74" s="134" t="s">
        <v>1428</v>
      </c>
      <c r="D74" s="128" t="s">
        <v>1429</v>
      </c>
      <c r="E74" s="128" t="s">
        <v>354</v>
      </c>
      <c r="F74" s="128" t="s">
        <v>1430</v>
      </c>
      <c r="G74" s="128" t="s">
        <v>213</v>
      </c>
      <c r="H74" s="128" t="s">
        <v>481</v>
      </c>
      <c r="I74" s="134" t="s">
        <v>482</v>
      </c>
      <c r="J74" s="134" t="s">
        <v>1436</v>
      </c>
      <c r="K74" s="128" t="s">
        <v>20</v>
      </c>
      <c r="L74" s="128" t="s">
        <v>1432</v>
      </c>
      <c r="M74" s="129">
        <v>178</v>
      </c>
      <c r="N74" s="129">
        <f t="shared" si="2"/>
        <v>5.85</v>
      </c>
      <c r="O74" s="129" t="s">
        <v>611</v>
      </c>
      <c r="P74" s="129" t="s">
        <v>612</v>
      </c>
      <c r="Q74" s="129">
        <v>174</v>
      </c>
      <c r="R74" s="130" t="str">
        <f>IF(M74=Q74,"是","否")</f>
        <v>否</v>
      </c>
      <c r="S74" s="129">
        <f t="shared" si="3"/>
        <v>5.72</v>
      </c>
      <c r="T74" s="131" t="s">
        <v>1433</v>
      </c>
      <c r="U74" s="131" t="s">
        <v>1433</v>
      </c>
      <c r="V74" s="129" t="s">
        <v>1434</v>
      </c>
      <c r="W74" s="132">
        <v>0</v>
      </c>
    </row>
    <row r="75" spans="1:23" ht="18" customHeight="1">
      <c r="A75" s="128" t="s">
        <v>646</v>
      </c>
      <c r="B75" s="134" t="s">
        <v>1051</v>
      </c>
      <c r="C75" s="134" t="s">
        <v>1428</v>
      </c>
      <c r="D75" s="128" t="s">
        <v>1429</v>
      </c>
      <c r="E75" s="128" t="s">
        <v>354</v>
      </c>
      <c r="F75" s="128" t="s">
        <v>1430</v>
      </c>
      <c r="G75" s="128" t="s">
        <v>213</v>
      </c>
      <c r="H75" s="128" t="s">
        <v>484</v>
      </c>
      <c r="I75" s="134" t="s">
        <v>485</v>
      </c>
      <c r="J75" s="134" t="s">
        <v>1436</v>
      </c>
      <c r="K75" s="128" t="s">
        <v>20</v>
      </c>
      <c r="L75" s="128" t="s">
        <v>1432</v>
      </c>
      <c r="M75" s="129">
        <v>251</v>
      </c>
      <c r="N75" s="129">
        <f t="shared" si="2"/>
        <v>8.25</v>
      </c>
      <c r="O75" s="129" t="s">
        <v>611</v>
      </c>
      <c r="P75" s="129" t="s">
        <v>612</v>
      </c>
      <c r="Q75" s="129">
        <v>242</v>
      </c>
      <c r="R75" s="130" t="str">
        <f>IF(M75=Q75,"是","否")</f>
        <v>否</v>
      </c>
      <c r="S75" s="129">
        <f t="shared" si="3"/>
        <v>7.96</v>
      </c>
      <c r="T75" s="131" t="s">
        <v>1433</v>
      </c>
      <c r="U75" s="131" t="s">
        <v>1433</v>
      </c>
      <c r="V75" s="129" t="s">
        <v>1439</v>
      </c>
      <c r="W75" s="132">
        <v>0</v>
      </c>
    </row>
    <row r="76" spans="1:23" ht="18" customHeight="1">
      <c r="A76" s="128" t="s">
        <v>647</v>
      </c>
      <c r="B76" s="134" t="s">
        <v>1473</v>
      </c>
      <c r="C76" s="134" t="s">
        <v>1428</v>
      </c>
      <c r="D76" s="128" t="s">
        <v>1429</v>
      </c>
      <c r="E76" s="128" t="s">
        <v>354</v>
      </c>
      <c r="F76" s="128" t="s">
        <v>1430</v>
      </c>
      <c r="G76" s="128" t="s">
        <v>213</v>
      </c>
      <c r="H76" s="128" t="s">
        <v>487</v>
      </c>
      <c r="I76" s="134" t="s">
        <v>488</v>
      </c>
      <c r="J76" s="134" t="s">
        <v>1436</v>
      </c>
      <c r="K76" s="128" t="s">
        <v>20</v>
      </c>
      <c r="L76" s="128" t="s">
        <v>1432</v>
      </c>
      <c r="M76" s="129">
        <v>184</v>
      </c>
      <c r="N76" s="129">
        <f t="shared" si="2"/>
        <v>6.05</v>
      </c>
      <c r="O76" s="129" t="s">
        <v>611</v>
      </c>
      <c r="P76" s="129" t="s">
        <v>612</v>
      </c>
      <c r="Q76" s="129">
        <v>155</v>
      </c>
      <c r="R76" s="130" t="str">
        <f>IF(M76=Q76,"是","否")</f>
        <v>否</v>
      </c>
      <c r="S76" s="129">
        <f t="shared" si="3"/>
        <v>5.1</v>
      </c>
      <c r="T76" s="131" t="s">
        <v>1433</v>
      </c>
      <c r="U76" s="131" t="s">
        <v>1433</v>
      </c>
      <c r="V76" s="129" t="s">
        <v>1434</v>
      </c>
      <c r="W76" s="132">
        <v>0</v>
      </c>
    </row>
    <row r="77" spans="1:23" ht="18" customHeight="1">
      <c r="A77" s="128" t="s">
        <v>648</v>
      </c>
      <c r="B77" s="134" t="s">
        <v>1056</v>
      </c>
      <c r="C77" s="134" t="s">
        <v>1428</v>
      </c>
      <c r="D77" s="128" t="s">
        <v>1429</v>
      </c>
      <c r="E77" s="128" t="s">
        <v>354</v>
      </c>
      <c r="F77" s="128" t="s">
        <v>1430</v>
      </c>
      <c r="G77" s="128" t="s">
        <v>213</v>
      </c>
      <c r="H77" s="128" t="s">
        <v>490</v>
      </c>
      <c r="I77" s="134" t="s">
        <v>491</v>
      </c>
      <c r="J77" s="134" t="s">
        <v>1436</v>
      </c>
      <c r="K77" s="128" t="s">
        <v>20</v>
      </c>
      <c r="L77" s="128" t="s">
        <v>1432</v>
      </c>
      <c r="M77" s="129">
        <v>245</v>
      </c>
      <c r="N77" s="129">
        <f t="shared" si="2"/>
        <v>8.05</v>
      </c>
      <c r="O77" s="129" t="s">
        <v>611</v>
      </c>
      <c r="P77" s="129" t="s">
        <v>612</v>
      </c>
      <c r="Q77" s="129">
        <v>232</v>
      </c>
      <c r="R77" s="130" t="str">
        <f>IF(M77=Q77,"是","否")</f>
        <v>否</v>
      </c>
      <c r="S77" s="129">
        <f t="shared" si="3"/>
        <v>7.63</v>
      </c>
      <c r="T77" s="131" t="s">
        <v>1433</v>
      </c>
      <c r="U77" s="131" t="s">
        <v>1433</v>
      </c>
      <c r="V77" s="129" t="s">
        <v>1434</v>
      </c>
      <c r="W77" s="132">
        <v>0</v>
      </c>
    </row>
    <row r="78" spans="1:23" ht="18" customHeight="1">
      <c r="A78" s="128" t="s">
        <v>649</v>
      </c>
      <c r="B78" s="134" t="s">
        <v>1062</v>
      </c>
      <c r="C78" s="134" t="s">
        <v>1428</v>
      </c>
      <c r="D78" s="128" t="s">
        <v>1429</v>
      </c>
      <c r="E78" s="128" t="s">
        <v>426</v>
      </c>
      <c r="F78" s="128" t="s">
        <v>1430</v>
      </c>
      <c r="G78" s="128" t="s">
        <v>213</v>
      </c>
      <c r="H78" s="128" t="s">
        <v>493</v>
      </c>
      <c r="I78" s="134" t="s">
        <v>494</v>
      </c>
      <c r="J78" s="134" t="s">
        <v>1436</v>
      </c>
      <c r="K78" s="128" t="s">
        <v>20</v>
      </c>
      <c r="L78" s="128" t="s">
        <v>1432</v>
      </c>
      <c r="M78" s="129">
        <v>334</v>
      </c>
      <c r="N78" s="129">
        <f t="shared" si="2"/>
        <v>10.98</v>
      </c>
      <c r="O78" s="129" t="s">
        <v>615</v>
      </c>
      <c r="P78" s="129" t="s">
        <v>616</v>
      </c>
      <c r="Q78" s="129">
        <v>343</v>
      </c>
      <c r="R78" s="130" t="str">
        <f>IF(M78=Q78,"是","否")</f>
        <v>否</v>
      </c>
      <c r="S78" s="129">
        <f t="shared" si="3"/>
        <v>11.28</v>
      </c>
      <c r="T78" s="131" t="s">
        <v>1433</v>
      </c>
      <c r="U78" s="131" t="s">
        <v>1433</v>
      </c>
      <c r="V78" s="129" t="s">
        <v>1434</v>
      </c>
      <c r="W78" s="132">
        <v>0</v>
      </c>
    </row>
    <row r="79" spans="1:23" ht="18" customHeight="1">
      <c r="A79" s="128" t="s">
        <v>650</v>
      </c>
      <c r="B79" s="134" t="s">
        <v>1071</v>
      </c>
      <c r="C79" s="134" t="s">
        <v>1428</v>
      </c>
      <c r="D79" s="128" t="s">
        <v>1429</v>
      </c>
      <c r="E79" s="128" t="s">
        <v>426</v>
      </c>
      <c r="F79" s="128" t="s">
        <v>1430</v>
      </c>
      <c r="G79" s="128" t="s">
        <v>496</v>
      </c>
      <c r="H79" s="128" t="s">
        <v>497</v>
      </c>
      <c r="I79" s="134" t="s">
        <v>498</v>
      </c>
      <c r="J79" s="134" t="s">
        <v>1436</v>
      </c>
      <c r="K79" s="128" t="s">
        <v>20</v>
      </c>
      <c r="L79" s="128" t="s">
        <v>1432</v>
      </c>
      <c r="M79" s="129">
        <v>359</v>
      </c>
      <c r="N79" s="129">
        <f t="shared" si="2"/>
        <v>11.8</v>
      </c>
      <c r="O79" s="129" t="s">
        <v>615</v>
      </c>
      <c r="P79" s="129" t="s">
        <v>616</v>
      </c>
      <c r="Q79" s="129">
        <v>349</v>
      </c>
      <c r="R79" s="130" t="str">
        <f>IF(M79=Q79,"是","否")</f>
        <v>否</v>
      </c>
      <c r="S79" s="129">
        <f t="shared" si="3"/>
        <v>11.47</v>
      </c>
      <c r="T79" s="131" t="s">
        <v>1433</v>
      </c>
      <c r="U79" s="131" t="s">
        <v>1433</v>
      </c>
      <c r="V79" s="129" t="s">
        <v>1434</v>
      </c>
      <c r="W79" s="132">
        <v>0</v>
      </c>
    </row>
    <row r="80" spans="1:23" ht="18" customHeight="1">
      <c r="A80" s="128" t="s">
        <v>651</v>
      </c>
      <c r="B80" s="134" t="s">
        <v>1072</v>
      </c>
      <c r="C80" s="134" t="s">
        <v>1428</v>
      </c>
      <c r="D80" s="128" t="s">
        <v>1429</v>
      </c>
      <c r="E80" s="128" t="s">
        <v>426</v>
      </c>
      <c r="F80" s="128" t="s">
        <v>1430</v>
      </c>
      <c r="G80" s="128" t="s">
        <v>213</v>
      </c>
      <c r="H80" s="128" t="s">
        <v>500</v>
      </c>
      <c r="I80" s="134" t="s">
        <v>501</v>
      </c>
      <c r="J80" s="134" t="s">
        <v>1436</v>
      </c>
      <c r="K80" s="128" t="s">
        <v>20</v>
      </c>
      <c r="L80" s="128" t="s">
        <v>1432</v>
      </c>
      <c r="M80" s="129">
        <v>339</v>
      </c>
      <c r="N80" s="129">
        <f t="shared" si="2"/>
        <v>11.15</v>
      </c>
      <c r="O80" s="129" t="s">
        <v>615</v>
      </c>
      <c r="P80" s="129" t="s">
        <v>616</v>
      </c>
      <c r="Q80" s="129">
        <v>307</v>
      </c>
      <c r="R80" s="130" t="str">
        <f>IF(M80=Q80,"是","否")</f>
        <v>否</v>
      </c>
      <c r="S80" s="129">
        <f t="shared" si="3"/>
        <v>10.09</v>
      </c>
      <c r="T80" s="131" t="s">
        <v>1433</v>
      </c>
      <c r="U80" s="131" t="s">
        <v>1433</v>
      </c>
      <c r="V80" s="129" t="s">
        <v>1434</v>
      </c>
      <c r="W80" s="132">
        <v>0</v>
      </c>
    </row>
    <row r="81" spans="1:23" ht="18" customHeight="1">
      <c r="A81" s="128" t="s">
        <v>652</v>
      </c>
      <c r="B81" s="134" t="s">
        <v>1073</v>
      </c>
      <c r="C81" s="134" t="s">
        <v>1428</v>
      </c>
      <c r="D81" s="128" t="s">
        <v>1429</v>
      </c>
      <c r="E81" s="128" t="s">
        <v>299</v>
      </c>
      <c r="F81" s="128" t="s">
        <v>1430</v>
      </c>
      <c r="G81" s="128" t="s">
        <v>213</v>
      </c>
      <c r="H81" s="128" t="s">
        <v>503</v>
      </c>
      <c r="I81" s="134" t="s">
        <v>504</v>
      </c>
      <c r="J81" s="134" t="s">
        <v>1436</v>
      </c>
      <c r="K81" s="128" t="s">
        <v>20</v>
      </c>
      <c r="L81" s="128" t="s">
        <v>1432</v>
      </c>
      <c r="M81" s="129">
        <v>351</v>
      </c>
      <c r="N81" s="129">
        <f t="shared" si="2"/>
        <v>11.54</v>
      </c>
      <c r="O81" s="129" t="s">
        <v>609</v>
      </c>
      <c r="P81" s="129" t="s">
        <v>610</v>
      </c>
      <c r="Q81" s="129">
        <v>345</v>
      </c>
      <c r="R81" s="130" t="str">
        <f>IF(M81=Q81,"是","否")</f>
        <v>否</v>
      </c>
      <c r="S81" s="129">
        <f t="shared" si="3"/>
        <v>11.34</v>
      </c>
      <c r="T81" s="131" t="s">
        <v>1433</v>
      </c>
      <c r="U81" s="131" t="s">
        <v>1433</v>
      </c>
      <c r="V81" s="129" t="s">
        <v>1434</v>
      </c>
      <c r="W81" s="132">
        <v>0</v>
      </c>
    </row>
    <row r="82" spans="1:23" ht="18" customHeight="1">
      <c r="A82" s="128" t="s">
        <v>653</v>
      </c>
      <c r="B82" s="134" t="s">
        <v>1474</v>
      </c>
      <c r="C82" s="134" t="s">
        <v>1428</v>
      </c>
      <c r="D82" s="128" t="s">
        <v>1429</v>
      </c>
      <c r="E82" s="128" t="s">
        <v>354</v>
      </c>
      <c r="F82" s="128" t="s">
        <v>1430</v>
      </c>
      <c r="G82" s="128" t="s">
        <v>213</v>
      </c>
      <c r="H82" s="128" t="s">
        <v>506</v>
      </c>
      <c r="I82" s="134" t="s">
        <v>507</v>
      </c>
      <c r="J82" s="134" t="s">
        <v>1436</v>
      </c>
      <c r="K82" s="128" t="s">
        <v>20</v>
      </c>
      <c r="L82" s="128" t="s">
        <v>1432</v>
      </c>
      <c r="M82" s="129">
        <v>184</v>
      </c>
      <c r="N82" s="129">
        <f t="shared" si="2"/>
        <v>6.05</v>
      </c>
      <c r="O82" s="129" t="s">
        <v>611</v>
      </c>
      <c r="P82" s="129" t="s">
        <v>612</v>
      </c>
      <c r="Q82" s="129">
        <v>172</v>
      </c>
      <c r="R82" s="130" t="str">
        <f>IF(M82=Q82,"是","否")</f>
        <v>否</v>
      </c>
      <c r="S82" s="129">
        <f t="shared" si="3"/>
        <v>5.65</v>
      </c>
      <c r="T82" s="131" t="s">
        <v>1433</v>
      </c>
      <c r="U82" s="131" t="s">
        <v>1433</v>
      </c>
      <c r="V82" s="129" t="s">
        <v>1434</v>
      </c>
      <c r="W82" s="132">
        <v>0</v>
      </c>
    </row>
    <row r="83" spans="1:23" ht="18" customHeight="1">
      <c r="A83" s="128" t="s">
        <v>654</v>
      </c>
      <c r="B83" s="134" t="s">
        <v>1475</v>
      </c>
      <c r="C83" s="134" t="s">
        <v>1428</v>
      </c>
      <c r="D83" s="128" t="s">
        <v>1429</v>
      </c>
      <c r="E83" s="128" t="s">
        <v>354</v>
      </c>
      <c r="F83" s="128" t="s">
        <v>1430</v>
      </c>
      <c r="G83" s="128" t="s">
        <v>213</v>
      </c>
      <c r="H83" s="128" t="s">
        <v>509</v>
      </c>
      <c r="I83" s="134" t="s">
        <v>510</v>
      </c>
      <c r="J83" s="134" t="s">
        <v>1436</v>
      </c>
      <c r="K83" s="128" t="s">
        <v>20</v>
      </c>
      <c r="L83" s="128" t="s">
        <v>1432</v>
      </c>
      <c r="M83" s="129">
        <v>122</v>
      </c>
      <c r="N83" s="129">
        <f t="shared" si="2"/>
        <v>4.01</v>
      </c>
      <c r="O83" s="129" t="s">
        <v>611</v>
      </c>
      <c r="P83" s="129" t="s">
        <v>612</v>
      </c>
      <c r="Q83" s="129">
        <v>114</v>
      </c>
      <c r="R83" s="130" t="str">
        <f>IF(M83=Q83,"是","否")</f>
        <v>否</v>
      </c>
      <c r="S83" s="129">
        <f t="shared" si="3"/>
        <v>3.75</v>
      </c>
      <c r="T83" s="131" t="s">
        <v>1433</v>
      </c>
      <c r="U83" s="131" t="s">
        <v>1433</v>
      </c>
      <c r="V83" s="129" t="s">
        <v>1434</v>
      </c>
      <c r="W83" s="132">
        <v>0</v>
      </c>
    </row>
    <row r="84" spans="1:23" ht="18" customHeight="1">
      <c r="A84" s="128" t="s">
        <v>655</v>
      </c>
      <c r="B84" s="134" t="s">
        <v>1080</v>
      </c>
      <c r="C84" s="134" t="s">
        <v>1428</v>
      </c>
      <c r="D84" s="128" t="s">
        <v>1429</v>
      </c>
      <c r="E84" s="128" t="s">
        <v>426</v>
      </c>
      <c r="F84" s="128" t="s">
        <v>1430</v>
      </c>
      <c r="G84" s="128" t="s">
        <v>213</v>
      </c>
      <c r="H84" s="128" t="s">
        <v>512</v>
      </c>
      <c r="I84" s="134" t="s">
        <v>513</v>
      </c>
      <c r="J84" s="134" t="s">
        <v>1436</v>
      </c>
      <c r="K84" s="128" t="s">
        <v>20</v>
      </c>
      <c r="L84" s="128" t="s">
        <v>1432</v>
      </c>
      <c r="M84" s="129">
        <v>341</v>
      </c>
      <c r="N84" s="129">
        <f t="shared" si="2"/>
        <v>11.21</v>
      </c>
      <c r="O84" s="129" t="s">
        <v>615</v>
      </c>
      <c r="P84" s="129" t="s">
        <v>616</v>
      </c>
      <c r="Q84" s="129">
        <v>329</v>
      </c>
      <c r="R84" s="130" t="str">
        <f>IF(M84=Q84,"是","否")</f>
        <v>否</v>
      </c>
      <c r="S84" s="129">
        <f t="shared" si="3"/>
        <v>10.82</v>
      </c>
      <c r="T84" s="131" t="s">
        <v>1433</v>
      </c>
      <c r="U84" s="131" t="s">
        <v>1433</v>
      </c>
      <c r="V84" s="129" t="s">
        <v>1434</v>
      </c>
      <c r="W84" s="132">
        <v>0</v>
      </c>
    </row>
    <row r="85" spans="1:23" ht="18" customHeight="1">
      <c r="A85" s="128" t="s">
        <v>656</v>
      </c>
      <c r="B85" s="134" t="s">
        <v>1476</v>
      </c>
      <c r="C85" s="134" t="s">
        <v>1428</v>
      </c>
      <c r="D85" s="128" t="s">
        <v>1429</v>
      </c>
      <c r="E85" s="128" t="s">
        <v>354</v>
      </c>
      <c r="F85" s="128" t="s">
        <v>1430</v>
      </c>
      <c r="G85" s="128" t="s">
        <v>213</v>
      </c>
      <c r="H85" s="128" t="s">
        <v>515</v>
      </c>
      <c r="I85" s="134" t="s">
        <v>516</v>
      </c>
      <c r="J85" s="134" t="s">
        <v>1436</v>
      </c>
      <c r="K85" s="128" t="s">
        <v>20</v>
      </c>
      <c r="L85" s="128" t="s">
        <v>1432</v>
      </c>
      <c r="M85" s="129">
        <v>275</v>
      </c>
      <c r="N85" s="129">
        <f t="shared" si="2"/>
        <v>9.04</v>
      </c>
      <c r="O85" s="129" t="s">
        <v>611</v>
      </c>
      <c r="P85" s="129" t="s">
        <v>612</v>
      </c>
      <c r="Q85" s="129">
        <v>247</v>
      </c>
      <c r="R85" s="130" t="str">
        <f>IF(M85=Q85,"是","否")</f>
        <v>否</v>
      </c>
      <c r="S85" s="129">
        <f t="shared" si="3"/>
        <v>8.12</v>
      </c>
      <c r="T85" s="131" t="s">
        <v>1433</v>
      </c>
      <c r="U85" s="131" t="s">
        <v>1433</v>
      </c>
      <c r="V85" s="129" t="s">
        <v>1434</v>
      </c>
      <c r="W85" s="132">
        <v>0</v>
      </c>
    </row>
    <row r="86" spans="1:23" ht="18" customHeight="1">
      <c r="A86" s="128" t="s">
        <v>657</v>
      </c>
      <c r="B86" s="134" t="s">
        <v>1086</v>
      </c>
      <c r="C86" s="134" t="s">
        <v>1428</v>
      </c>
      <c r="D86" s="128" t="s">
        <v>1429</v>
      </c>
      <c r="E86" s="128" t="s">
        <v>299</v>
      </c>
      <c r="F86" s="128" t="s">
        <v>1430</v>
      </c>
      <c r="G86" s="128" t="s">
        <v>213</v>
      </c>
      <c r="H86" s="128" t="s">
        <v>518</v>
      </c>
      <c r="I86" s="134" t="s">
        <v>519</v>
      </c>
      <c r="J86" s="134" t="s">
        <v>1436</v>
      </c>
      <c r="K86" s="128" t="s">
        <v>20</v>
      </c>
      <c r="L86" s="128" t="s">
        <v>1432</v>
      </c>
      <c r="M86" s="129">
        <v>365</v>
      </c>
      <c r="N86" s="129">
        <f t="shared" si="2"/>
        <v>12</v>
      </c>
      <c r="O86" s="129" t="s">
        <v>609</v>
      </c>
      <c r="P86" s="129" t="s">
        <v>610</v>
      </c>
      <c r="Q86" s="129">
        <v>361</v>
      </c>
      <c r="R86" s="130" t="str">
        <f>IF(M86=Q86,"是","否")</f>
        <v>否</v>
      </c>
      <c r="S86" s="129">
        <f t="shared" si="3"/>
        <v>11.87</v>
      </c>
      <c r="T86" s="131" t="s">
        <v>1433</v>
      </c>
      <c r="U86" s="131" t="s">
        <v>1433</v>
      </c>
      <c r="V86" s="129" t="s">
        <v>1434</v>
      </c>
      <c r="W86" s="132">
        <v>0</v>
      </c>
    </row>
  </sheetData>
  <sheetProtection/>
  <autoFilter ref="A6:W86"/>
  <mergeCells count="24">
    <mergeCell ref="K5:K6"/>
    <mergeCell ref="A4:L4"/>
    <mergeCell ref="A2:W2"/>
    <mergeCell ref="M4:P4"/>
    <mergeCell ref="Q4:W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E5:E6"/>
    <mergeCell ref="W5:W6"/>
    <mergeCell ref="L5:L6"/>
    <mergeCell ref="M5:M6"/>
    <mergeCell ref="N5:N6"/>
    <mergeCell ref="O5:O6"/>
    <mergeCell ref="V5:V6"/>
    <mergeCell ref="P5:P6"/>
    <mergeCell ref="Q5:S5"/>
    <mergeCell ref="T5:U5"/>
  </mergeCells>
  <conditionalFormatting sqref="B1:B2 B4:B6 A3 B8:B65536">
    <cfRule type="duplicateValues" priority="2" dxfId="0" stopIfTrue="1">
      <formula>AND(COUNTIF($B$1:$B$2,A1)+COUNTIF($B$4:$B$6,A1)+COUNTIF($A$3:$A$3,A1)+COUNTIF($B$8:$B$65536,A1)&gt;1,NOT(ISBLANK(A1)))</formula>
    </cfRule>
  </conditionalFormatting>
  <conditionalFormatting sqref="B7">
    <cfRule type="duplicateValues" priority="1" dxfId="0" stopIfTrue="1">
      <formula>AND(COUNTIF($B$7:$B$7,B7)&gt;1,NOT(ISBLANK(B7)))</formula>
    </cfRule>
  </conditionalFormatting>
  <printOptions horizontalCentered="1"/>
  <pageMargins left="0.1968503937007874" right="0.1968503937007874" top="0.7874015748031497" bottom="0.3937007874015748" header="0.31496062992125984" footer="0.2755905511811024"/>
  <pageSetup blackAndWhite="1" fitToHeight="0" horizontalDpi="600" verticalDpi="600" orientation="landscape" paperSize="8" scale="76" r:id="rId1"/>
  <headerFooter>
    <oddFooter xml:space="preserve">&amp;C&amp;P+8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8"/>
  <sheetViews>
    <sheetView zoomScale="90" zoomScaleNormal="90" zoomScalePageLayoutView="0" workbookViewId="0" topLeftCell="A1">
      <pane xSplit="2" ySplit="6" topLeftCell="C22" activePane="bottomRight" state="frozen"/>
      <selection pane="topLeft" activeCell="I9" sqref="I9"/>
      <selection pane="topRight" activeCell="I9" sqref="I9"/>
      <selection pane="bottomLeft" activeCell="I9" sqref="I9"/>
      <selection pane="bottomRight" activeCell="Q4" sqref="Q4:W4"/>
    </sheetView>
  </sheetViews>
  <sheetFormatPr defaultColWidth="8.8515625" defaultRowHeight="12.75"/>
  <cols>
    <col min="1" max="1" width="5.28125" style="133" bestFit="1" customWidth="1"/>
    <col min="2" max="2" width="12.57421875" style="136" bestFit="1" customWidth="1"/>
    <col min="3" max="3" width="9.140625" style="136" bestFit="1" customWidth="1"/>
    <col min="4" max="4" width="6.28125" style="133" customWidth="1"/>
    <col min="5" max="5" width="13.8515625" style="133" customWidth="1"/>
    <col min="6" max="6" width="10.7109375" style="133" bestFit="1" customWidth="1"/>
    <col min="7" max="7" width="8.00390625" style="133" customWidth="1"/>
    <col min="8" max="8" width="11.28125" style="133" customWidth="1"/>
    <col min="9" max="9" width="23.57421875" style="136" customWidth="1"/>
    <col min="10" max="10" width="27.00390625" style="136" customWidth="1"/>
    <col min="11" max="11" width="6.28125" style="133" customWidth="1"/>
    <col min="12" max="12" width="9.140625" style="133" bestFit="1" customWidth="1"/>
    <col min="13" max="13" width="8.7109375" style="137" customWidth="1"/>
    <col min="14" max="14" width="8.7109375" style="137" hidden="1" customWidth="1"/>
    <col min="15" max="15" width="15.7109375" style="137" customWidth="1"/>
    <col min="16" max="16" width="14.140625" style="137" customWidth="1"/>
    <col min="17" max="17" width="8.28125" style="133" customWidth="1"/>
    <col min="18" max="18" width="7.140625" style="133" customWidth="1"/>
    <col min="19" max="19" width="8.7109375" style="133" customWidth="1"/>
    <col min="20" max="20" width="6.7109375" style="133" customWidth="1"/>
    <col min="21" max="21" width="8.57421875" style="133" customWidth="1"/>
    <col min="22" max="22" width="6.421875" style="137" customWidth="1"/>
    <col min="23" max="23" width="7.28125" style="133" customWidth="1"/>
    <col min="24" max="16384" width="8.8515625" style="133" customWidth="1"/>
  </cols>
  <sheetData>
    <row r="1" ht="18" customHeight="1">
      <c r="W1" s="147"/>
    </row>
    <row r="2" spans="1:23" ht="30" customHeight="1">
      <c r="A2" s="197" t="s">
        <v>1477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</row>
    <row r="3" spans="1:23" ht="22.5" customHeight="1">
      <c r="A3" s="157" t="s">
        <v>1550</v>
      </c>
      <c r="C3" s="148"/>
      <c r="D3" s="149"/>
      <c r="E3" s="149"/>
      <c r="F3" s="149"/>
      <c r="G3" s="149"/>
      <c r="H3" s="149"/>
      <c r="I3" s="148"/>
      <c r="J3" s="148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</row>
    <row r="4" spans="1:23" s="143" customFormat="1" ht="19.5" customHeight="1">
      <c r="A4" s="195" t="s">
        <v>1406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 t="s">
        <v>1407</v>
      </c>
      <c r="N4" s="195"/>
      <c r="O4" s="195"/>
      <c r="P4" s="195"/>
      <c r="Q4" s="198" t="s">
        <v>1595</v>
      </c>
      <c r="R4" s="189"/>
      <c r="S4" s="189"/>
      <c r="T4" s="189"/>
      <c r="U4" s="189"/>
      <c r="V4" s="189"/>
      <c r="W4" s="189"/>
    </row>
    <row r="5" spans="1:23" s="143" customFormat="1" ht="26.25" customHeight="1">
      <c r="A5" s="194" t="s">
        <v>1487</v>
      </c>
      <c r="B5" s="194" t="s">
        <v>804</v>
      </c>
      <c r="C5" s="194" t="s">
        <v>1409</v>
      </c>
      <c r="D5" s="194" t="s">
        <v>1410</v>
      </c>
      <c r="E5" s="194" t="s">
        <v>1411</v>
      </c>
      <c r="F5" s="194" t="s">
        <v>1412</v>
      </c>
      <c r="G5" s="194" t="s">
        <v>1413</v>
      </c>
      <c r="H5" s="194" t="s">
        <v>1414</v>
      </c>
      <c r="I5" s="194" t="s">
        <v>1415</v>
      </c>
      <c r="J5" s="194" t="s">
        <v>1416</v>
      </c>
      <c r="K5" s="194" t="s">
        <v>1417</v>
      </c>
      <c r="L5" s="194" t="s">
        <v>1418</v>
      </c>
      <c r="M5" s="194" t="s">
        <v>1419</v>
      </c>
      <c r="N5" s="194" t="s">
        <v>1420</v>
      </c>
      <c r="O5" s="196" t="s">
        <v>1421</v>
      </c>
      <c r="P5" s="196" t="s">
        <v>1422</v>
      </c>
      <c r="Q5" s="189" t="s">
        <v>1481</v>
      </c>
      <c r="R5" s="189"/>
      <c r="S5" s="189"/>
      <c r="T5" s="192" t="s">
        <v>1482</v>
      </c>
      <c r="U5" s="192"/>
      <c r="V5" s="193" t="s">
        <v>662</v>
      </c>
      <c r="W5" s="193" t="s">
        <v>1483</v>
      </c>
    </row>
    <row r="6" spans="1:23" s="143" customFormat="1" ht="79.5" customHeight="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6"/>
      <c r="P6" s="196"/>
      <c r="Q6" s="44" t="s">
        <v>1548</v>
      </c>
      <c r="R6" s="44" t="s">
        <v>1423</v>
      </c>
      <c r="S6" s="150" t="s">
        <v>1489</v>
      </c>
      <c r="T6" s="145" t="s">
        <v>1490</v>
      </c>
      <c r="U6" s="145" t="s">
        <v>1426</v>
      </c>
      <c r="V6" s="193"/>
      <c r="W6" s="193"/>
    </row>
    <row r="7" spans="1:23" ht="24" customHeight="1">
      <c r="A7" s="128" t="s">
        <v>545</v>
      </c>
      <c r="B7" s="135" t="s">
        <v>1491</v>
      </c>
      <c r="C7" s="134" t="s">
        <v>1428</v>
      </c>
      <c r="D7" s="128" t="s">
        <v>1429</v>
      </c>
      <c r="E7" s="128" t="s">
        <v>240</v>
      </c>
      <c r="F7" s="128" t="s">
        <v>1430</v>
      </c>
      <c r="G7" s="128" t="s">
        <v>213</v>
      </c>
      <c r="H7" s="128" t="s">
        <v>241</v>
      </c>
      <c r="I7" s="134" t="s">
        <v>242</v>
      </c>
      <c r="J7" s="134" t="s">
        <v>1436</v>
      </c>
      <c r="K7" s="128" t="s">
        <v>20</v>
      </c>
      <c r="L7" s="128" t="s">
        <v>1432</v>
      </c>
      <c r="M7" s="129">
        <v>306</v>
      </c>
      <c r="N7" s="129">
        <f>ROUND(M7/365*12,2)</f>
        <v>10.06</v>
      </c>
      <c r="O7" s="129" t="s">
        <v>520</v>
      </c>
      <c r="P7" s="129" t="s">
        <v>521</v>
      </c>
      <c r="Q7" s="129">
        <v>315</v>
      </c>
      <c r="R7" s="130" t="str">
        <f>IF(M7=Q7,"是","否")</f>
        <v>否</v>
      </c>
      <c r="S7" s="129">
        <f>ROUND(Q7/365*12,2)</f>
        <v>10.36</v>
      </c>
      <c r="T7" s="129" t="s">
        <v>1493</v>
      </c>
      <c r="U7" s="129" t="s">
        <v>1493</v>
      </c>
      <c r="V7" s="129" t="s">
        <v>1494</v>
      </c>
      <c r="W7" s="132">
        <v>0</v>
      </c>
    </row>
    <row r="8" spans="1:23" ht="24" customHeight="1">
      <c r="A8" s="128" t="s">
        <v>546</v>
      </c>
      <c r="B8" s="135" t="s">
        <v>1495</v>
      </c>
      <c r="C8" s="134" t="s">
        <v>1428</v>
      </c>
      <c r="D8" s="128" t="s">
        <v>1429</v>
      </c>
      <c r="E8" s="128" t="s">
        <v>240</v>
      </c>
      <c r="F8" s="128" t="s">
        <v>1430</v>
      </c>
      <c r="G8" s="128" t="s">
        <v>213</v>
      </c>
      <c r="H8" s="128" t="s">
        <v>243</v>
      </c>
      <c r="I8" s="134" t="s">
        <v>244</v>
      </c>
      <c r="J8" s="134" t="s">
        <v>1436</v>
      </c>
      <c r="K8" s="128" t="s">
        <v>20</v>
      </c>
      <c r="L8" s="128" t="s">
        <v>1432</v>
      </c>
      <c r="M8" s="129">
        <v>303</v>
      </c>
      <c r="N8" s="129">
        <f aca="true" t="shared" si="0" ref="N8:N28">ROUND(M8/365*12,2)</f>
        <v>9.96</v>
      </c>
      <c r="O8" s="129" t="s">
        <v>520</v>
      </c>
      <c r="P8" s="129" t="s">
        <v>521</v>
      </c>
      <c r="Q8" s="129">
        <v>338</v>
      </c>
      <c r="R8" s="130" t="str">
        <f>IF(M8=Q8,"是","否")</f>
        <v>否</v>
      </c>
      <c r="S8" s="129">
        <f aca="true" t="shared" si="1" ref="S8:S28">ROUND(Q8/365*12,2)</f>
        <v>11.11</v>
      </c>
      <c r="T8" s="129" t="s">
        <v>1493</v>
      </c>
      <c r="U8" s="129" t="s">
        <v>1493</v>
      </c>
      <c r="V8" s="129" t="s">
        <v>1494</v>
      </c>
      <c r="W8" s="132">
        <v>0</v>
      </c>
    </row>
    <row r="9" spans="1:23" ht="24" customHeight="1">
      <c r="A9" s="128" t="s">
        <v>547</v>
      </c>
      <c r="B9" s="135" t="s">
        <v>1496</v>
      </c>
      <c r="C9" s="134" t="s">
        <v>1428</v>
      </c>
      <c r="D9" s="128" t="s">
        <v>1429</v>
      </c>
      <c r="E9" s="128" t="s">
        <v>240</v>
      </c>
      <c r="F9" s="128" t="s">
        <v>1430</v>
      </c>
      <c r="G9" s="128" t="s">
        <v>213</v>
      </c>
      <c r="H9" s="128" t="s">
        <v>246</v>
      </c>
      <c r="I9" s="134" t="s">
        <v>247</v>
      </c>
      <c r="J9" s="134" t="s">
        <v>1436</v>
      </c>
      <c r="K9" s="128" t="s">
        <v>20</v>
      </c>
      <c r="L9" s="128" t="s">
        <v>1432</v>
      </c>
      <c r="M9" s="129">
        <v>123</v>
      </c>
      <c r="N9" s="129">
        <f t="shared" si="0"/>
        <v>4.04</v>
      </c>
      <c r="O9" s="129" t="s">
        <v>520</v>
      </c>
      <c r="P9" s="129" t="s">
        <v>521</v>
      </c>
      <c r="Q9" s="129">
        <v>106</v>
      </c>
      <c r="R9" s="130" t="str">
        <f>IF(M9=Q9,"是","否")</f>
        <v>否</v>
      </c>
      <c r="S9" s="129">
        <f t="shared" si="1"/>
        <v>3.48</v>
      </c>
      <c r="T9" s="129" t="s">
        <v>1493</v>
      </c>
      <c r="U9" s="129" t="s">
        <v>1493</v>
      </c>
      <c r="V9" s="129" t="s">
        <v>1494</v>
      </c>
      <c r="W9" s="132">
        <v>0</v>
      </c>
    </row>
    <row r="10" spans="1:23" ht="24" customHeight="1">
      <c r="A10" s="128" t="s">
        <v>548</v>
      </c>
      <c r="B10" s="135" t="s">
        <v>1497</v>
      </c>
      <c r="C10" s="134" t="s">
        <v>1428</v>
      </c>
      <c r="D10" s="128" t="s">
        <v>1429</v>
      </c>
      <c r="E10" s="128" t="s">
        <v>240</v>
      </c>
      <c r="F10" s="128" t="s">
        <v>1430</v>
      </c>
      <c r="G10" s="128" t="s">
        <v>213</v>
      </c>
      <c r="H10" s="128" t="s">
        <v>249</v>
      </c>
      <c r="I10" s="134" t="s">
        <v>250</v>
      </c>
      <c r="J10" s="134" t="s">
        <v>1436</v>
      </c>
      <c r="K10" s="128" t="s">
        <v>20</v>
      </c>
      <c r="L10" s="128" t="s">
        <v>1432</v>
      </c>
      <c r="M10" s="129">
        <v>122</v>
      </c>
      <c r="N10" s="129">
        <f t="shared" si="0"/>
        <v>4.01</v>
      </c>
      <c r="O10" s="129" t="s">
        <v>520</v>
      </c>
      <c r="P10" s="129" t="s">
        <v>521</v>
      </c>
      <c r="Q10" s="129">
        <v>128</v>
      </c>
      <c r="R10" s="130" t="str">
        <f>IF(M10=Q10,"是","否")</f>
        <v>否</v>
      </c>
      <c r="S10" s="129">
        <f t="shared" si="1"/>
        <v>4.21</v>
      </c>
      <c r="T10" s="129" t="s">
        <v>1493</v>
      </c>
      <c r="U10" s="129" t="s">
        <v>1493</v>
      </c>
      <c r="V10" s="129" t="s">
        <v>1494</v>
      </c>
      <c r="W10" s="132">
        <v>0</v>
      </c>
    </row>
    <row r="11" spans="1:23" ht="24" customHeight="1">
      <c r="A11" s="128" t="s">
        <v>20</v>
      </c>
      <c r="B11" s="135" t="s">
        <v>1498</v>
      </c>
      <c r="C11" s="134" t="s">
        <v>1428</v>
      </c>
      <c r="D11" s="128" t="s">
        <v>1429</v>
      </c>
      <c r="E11" s="128" t="s">
        <v>240</v>
      </c>
      <c r="F11" s="128" t="s">
        <v>1430</v>
      </c>
      <c r="G11" s="128" t="s">
        <v>213</v>
      </c>
      <c r="H11" s="128" t="s">
        <v>252</v>
      </c>
      <c r="I11" s="134" t="s">
        <v>253</v>
      </c>
      <c r="J11" s="134" t="s">
        <v>1436</v>
      </c>
      <c r="K11" s="128" t="s">
        <v>20</v>
      </c>
      <c r="L11" s="128" t="s">
        <v>1432</v>
      </c>
      <c r="M11" s="129">
        <v>185</v>
      </c>
      <c r="N11" s="129">
        <f t="shared" si="0"/>
        <v>6.08</v>
      </c>
      <c r="O11" s="129" t="s">
        <v>520</v>
      </c>
      <c r="P11" s="129" t="s">
        <v>521</v>
      </c>
      <c r="Q11" s="129">
        <v>150</v>
      </c>
      <c r="R11" s="130" t="str">
        <f>IF(M11=Q11,"是","否")</f>
        <v>否</v>
      </c>
      <c r="S11" s="129">
        <f t="shared" si="1"/>
        <v>4.93</v>
      </c>
      <c r="T11" s="129" t="s">
        <v>1493</v>
      </c>
      <c r="U11" s="129" t="s">
        <v>1493</v>
      </c>
      <c r="V11" s="129" t="s">
        <v>1494</v>
      </c>
      <c r="W11" s="132">
        <v>0</v>
      </c>
    </row>
    <row r="12" spans="1:23" ht="24" customHeight="1">
      <c r="A12" s="128" t="s">
        <v>549</v>
      </c>
      <c r="B12" s="135" t="s">
        <v>1499</v>
      </c>
      <c r="C12" s="134" t="s">
        <v>1428</v>
      </c>
      <c r="D12" s="128" t="s">
        <v>1429</v>
      </c>
      <c r="E12" s="128" t="s">
        <v>215</v>
      </c>
      <c r="F12" s="128" t="s">
        <v>1430</v>
      </c>
      <c r="G12" s="128" t="s">
        <v>213</v>
      </c>
      <c r="H12" s="128" t="s">
        <v>228</v>
      </c>
      <c r="I12" s="134" t="s">
        <v>229</v>
      </c>
      <c r="J12" s="134" t="s">
        <v>1436</v>
      </c>
      <c r="K12" s="128" t="s">
        <v>20</v>
      </c>
      <c r="L12" s="128" t="s">
        <v>1432</v>
      </c>
      <c r="M12" s="129">
        <v>365</v>
      </c>
      <c r="N12" s="129">
        <f t="shared" si="0"/>
        <v>12</v>
      </c>
      <c r="O12" s="129" t="s">
        <v>522</v>
      </c>
      <c r="P12" s="129" t="s">
        <v>523</v>
      </c>
      <c r="Q12" s="129">
        <v>357</v>
      </c>
      <c r="R12" s="130" t="str">
        <f>IF(M12=Q12,"是","否")</f>
        <v>否</v>
      </c>
      <c r="S12" s="129">
        <f t="shared" si="1"/>
        <v>11.74</v>
      </c>
      <c r="T12" s="129" t="s">
        <v>1493</v>
      </c>
      <c r="U12" s="129" t="s">
        <v>1493</v>
      </c>
      <c r="V12" s="129" t="s">
        <v>1494</v>
      </c>
      <c r="W12" s="132">
        <v>0</v>
      </c>
    </row>
    <row r="13" spans="1:23" ht="24" customHeight="1">
      <c r="A13" s="128" t="s">
        <v>550</v>
      </c>
      <c r="B13" s="135" t="s">
        <v>1500</v>
      </c>
      <c r="C13" s="134" t="s">
        <v>1428</v>
      </c>
      <c r="D13" s="128" t="s">
        <v>1429</v>
      </c>
      <c r="E13" s="128" t="s">
        <v>215</v>
      </c>
      <c r="F13" s="128" t="s">
        <v>1430</v>
      </c>
      <c r="G13" s="128" t="s">
        <v>213</v>
      </c>
      <c r="H13" s="128" t="s">
        <v>225</v>
      </c>
      <c r="I13" s="134" t="s">
        <v>226</v>
      </c>
      <c r="J13" s="134" t="s">
        <v>1436</v>
      </c>
      <c r="K13" s="128" t="s">
        <v>20</v>
      </c>
      <c r="L13" s="128" t="s">
        <v>1432</v>
      </c>
      <c r="M13" s="129">
        <v>353</v>
      </c>
      <c r="N13" s="129">
        <f t="shared" si="0"/>
        <v>11.61</v>
      </c>
      <c r="O13" s="129" t="s">
        <v>522</v>
      </c>
      <c r="P13" s="129" t="s">
        <v>523</v>
      </c>
      <c r="Q13" s="129">
        <v>339</v>
      </c>
      <c r="R13" s="130" t="str">
        <f>IF(M13=Q13,"是","否")</f>
        <v>否</v>
      </c>
      <c r="S13" s="129">
        <f t="shared" si="1"/>
        <v>11.15</v>
      </c>
      <c r="T13" s="129" t="s">
        <v>1493</v>
      </c>
      <c r="U13" s="129" t="s">
        <v>1493</v>
      </c>
      <c r="V13" s="129" t="s">
        <v>1494</v>
      </c>
      <c r="W13" s="132">
        <v>0</v>
      </c>
    </row>
    <row r="14" spans="1:23" ht="24" customHeight="1">
      <c r="A14" s="128" t="s">
        <v>551</v>
      </c>
      <c r="B14" s="135" t="s">
        <v>1501</v>
      </c>
      <c r="C14" s="134" t="s">
        <v>1428</v>
      </c>
      <c r="D14" s="128" t="s">
        <v>1429</v>
      </c>
      <c r="E14" s="128" t="s">
        <v>215</v>
      </c>
      <c r="F14" s="128" t="s">
        <v>1430</v>
      </c>
      <c r="G14" s="128" t="s">
        <v>213</v>
      </c>
      <c r="H14" s="128" t="s">
        <v>222</v>
      </c>
      <c r="I14" s="134" t="s">
        <v>223</v>
      </c>
      <c r="J14" s="134" t="s">
        <v>1436</v>
      </c>
      <c r="K14" s="128" t="s">
        <v>20</v>
      </c>
      <c r="L14" s="128" t="s">
        <v>1432</v>
      </c>
      <c r="M14" s="129">
        <v>350</v>
      </c>
      <c r="N14" s="129">
        <f t="shared" si="0"/>
        <v>11.51</v>
      </c>
      <c r="O14" s="129" t="s">
        <v>522</v>
      </c>
      <c r="P14" s="129" t="s">
        <v>523</v>
      </c>
      <c r="Q14" s="129">
        <v>344</v>
      </c>
      <c r="R14" s="130" t="str">
        <f>IF(M14=Q14,"是","否")</f>
        <v>否</v>
      </c>
      <c r="S14" s="129">
        <f t="shared" si="1"/>
        <v>11.31</v>
      </c>
      <c r="T14" s="129" t="s">
        <v>1493</v>
      </c>
      <c r="U14" s="129" t="s">
        <v>1493</v>
      </c>
      <c r="V14" s="129" t="s">
        <v>1494</v>
      </c>
      <c r="W14" s="132">
        <v>0</v>
      </c>
    </row>
    <row r="15" spans="1:23" ht="24" customHeight="1">
      <c r="A15" s="128" t="s">
        <v>552</v>
      </c>
      <c r="B15" s="135" t="s">
        <v>1502</v>
      </c>
      <c r="C15" s="134" t="s">
        <v>1428</v>
      </c>
      <c r="D15" s="128" t="s">
        <v>1429</v>
      </c>
      <c r="E15" s="128" t="s">
        <v>240</v>
      </c>
      <c r="F15" s="128" t="s">
        <v>1430</v>
      </c>
      <c r="G15" s="128" t="s">
        <v>213</v>
      </c>
      <c r="H15" s="128" t="s">
        <v>255</v>
      </c>
      <c r="I15" s="134" t="s">
        <v>256</v>
      </c>
      <c r="J15" s="134" t="s">
        <v>1436</v>
      </c>
      <c r="K15" s="128" t="s">
        <v>20</v>
      </c>
      <c r="L15" s="128" t="s">
        <v>1432</v>
      </c>
      <c r="M15" s="129">
        <v>193</v>
      </c>
      <c r="N15" s="129">
        <f t="shared" si="0"/>
        <v>6.35</v>
      </c>
      <c r="O15" s="129" t="s">
        <v>520</v>
      </c>
      <c r="P15" s="129" t="s">
        <v>521</v>
      </c>
      <c r="Q15" s="129">
        <v>1</v>
      </c>
      <c r="R15" s="130" t="str">
        <f>IF(M15=Q15,"是","否")</f>
        <v>否</v>
      </c>
      <c r="S15" s="129">
        <f t="shared" si="1"/>
        <v>0.03</v>
      </c>
      <c r="T15" s="129" t="s">
        <v>1493</v>
      </c>
      <c r="U15" s="129" t="s">
        <v>1493</v>
      </c>
      <c r="V15" s="129" t="s">
        <v>1494</v>
      </c>
      <c r="W15" s="132">
        <v>0</v>
      </c>
    </row>
    <row r="16" spans="1:23" ht="24" customHeight="1">
      <c r="A16" s="128" t="s">
        <v>553</v>
      </c>
      <c r="B16" s="135" t="s">
        <v>1503</v>
      </c>
      <c r="C16" s="134" t="s">
        <v>1428</v>
      </c>
      <c r="D16" s="128" t="s">
        <v>1429</v>
      </c>
      <c r="E16" s="128" t="s">
        <v>269</v>
      </c>
      <c r="F16" s="128" t="s">
        <v>1430</v>
      </c>
      <c r="G16" s="128" t="s">
        <v>213</v>
      </c>
      <c r="H16" s="128" t="s">
        <v>279</v>
      </c>
      <c r="I16" s="134" t="s">
        <v>280</v>
      </c>
      <c r="J16" s="134" t="s">
        <v>1504</v>
      </c>
      <c r="K16" s="128" t="s">
        <v>20</v>
      </c>
      <c r="L16" s="128" t="s">
        <v>1432</v>
      </c>
      <c r="M16" s="129">
        <v>48</v>
      </c>
      <c r="N16" s="129">
        <f t="shared" si="0"/>
        <v>1.58</v>
      </c>
      <c r="O16" s="129" t="s">
        <v>524</v>
      </c>
      <c r="P16" s="129" t="s">
        <v>525</v>
      </c>
      <c r="Q16" s="129">
        <v>38</v>
      </c>
      <c r="R16" s="130" t="str">
        <f>IF(M16=Q16,"是","否")</f>
        <v>否</v>
      </c>
      <c r="S16" s="129">
        <f t="shared" si="1"/>
        <v>1.25</v>
      </c>
      <c r="T16" s="129" t="s">
        <v>1493</v>
      </c>
      <c r="U16" s="129" t="s">
        <v>1493</v>
      </c>
      <c r="V16" s="129" t="s">
        <v>1494</v>
      </c>
      <c r="W16" s="132">
        <v>0</v>
      </c>
    </row>
    <row r="17" spans="1:23" ht="24" customHeight="1">
      <c r="A17" s="128" t="s">
        <v>554</v>
      </c>
      <c r="B17" s="135" t="s">
        <v>1505</v>
      </c>
      <c r="C17" s="134" t="s">
        <v>1428</v>
      </c>
      <c r="D17" s="128" t="s">
        <v>1429</v>
      </c>
      <c r="E17" s="128" t="s">
        <v>240</v>
      </c>
      <c r="F17" s="128" t="s">
        <v>1430</v>
      </c>
      <c r="G17" s="128" t="s">
        <v>213</v>
      </c>
      <c r="H17" s="128" t="s">
        <v>258</v>
      </c>
      <c r="I17" s="134" t="s">
        <v>259</v>
      </c>
      <c r="J17" s="134" t="s">
        <v>1436</v>
      </c>
      <c r="K17" s="128" t="s">
        <v>20</v>
      </c>
      <c r="L17" s="128" t="s">
        <v>1432</v>
      </c>
      <c r="M17" s="129">
        <v>274</v>
      </c>
      <c r="N17" s="129">
        <f t="shared" si="0"/>
        <v>9.01</v>
      </c>
      <c r="O17" s="129" t="s">
        <v>520</v>
      </c>
      <c r="P17" s="129" t="s">
        <v>521</v>
      </c>
      <c r="Q17" s="129">
        <v>318</v>
      </c>
      <c r="R17" s="130" t="str">
        <f>IF(M17=Q17,"是","否")</f>
        <v>否</v>
      </c>
      <c r="S17" s="129">
        <f t="shared" si="1"/>
        <v>10.45</v>
      </c>
      <c r="T17" s="129" t="s">
        <v>1493</v>
      </c>
      <c r="U17" s="129" t="s">
        <v>1493</v>
      </c>
      <c r="V17" s="129" t="s">
        <v>1494</v>
      </c>
      <c r="W17" s="132">
        <v>0</v>
      </c>
    </row>
    <row r="18" spans="1:23" ht="24" customHeight="1">
      <c r="A18" s="128" t="s">
        <v>555</v>
      </c>
      <c r="B18" s="135" t="s">
        <v>1506</v>
      </c>
      <c r="C18" s="134" t="s">
        <v>1428</v>
      </c>
      <c r="D18" s="128" t="s">
        <v>1429</v>
      </c>
      <c r="E18" s="128" t="s">
        <v>240</v>
      </c>
      <c r="F18" s="128" t="s">
        <v>1430</v>
      </c>
      <c r="G18" s="128" t="s">
        <v>213</v>
      </c>
      <c r="H18" s="128" t="s">
        <v>261</v>
      </c>
      <c r="I18" s="134" t="s">
        <v>262</v>
      </c>
      <c r="J18" s="134" t="s">
        <v>1436</v>
      </c>
      <c r="K18" s="128" t="s">
        <v>20</v>
      </c>
      <c r="L18" s="128" t="s">
        <v>1432</v>
      </c>
      <c r="M18" s="129">
        <v>226</v>
      </c>
      <c r="N18" s="129">
        <f t="shared" si="0"/>
        <v>7.43</v>
      </c>
      <c r="O18" s="129" t="s">
        <v>520</v>
      </c>
      <c r="P18" s="129" t="s">
        <v>521</v>
      </c>
      <c r="Q18" s="129">
        <v>294</v>
      </c>
      <c r="R18" s="130" t="str">
        <f>IF(M18=Q18,"是","否")</f>
        <v>否</v>
      </c>
      <c r="S18" s="129">
        <f t="shared" si="1"/>
        <v>9.67</v>
      </c>
      <c r="T18" s="129" t="s">
        <v>1493</v>
      </c>
      <c r="U18" s="129" t="s">
        <v>1493</v>
      </c>
      <c r="V18" s="129" t="s">
        <v>1494</v>
      </c>
      <c r="W18" s="132">
        <v>0</v>
      </c>
    </row>
    <row r="19" spans="1:23" ht="24" customHeight="1">
      <c r="A19" s="128" t="s">
        <v>556</v>
      </c>
      <c r="B19" s="135" t="s">
        <v>1507</v>
      </c>
      <c r="C19" s="134" t="s">
        <v>1428</v>
      </c>
      <c r="D19" s="128" t="s">
        <v>1429</v>
      </c>
      <c r="E19" s="128" t="s">
        <v>240</v>
      </c>
      <c r="F19" s="128" t="s">
        <v>1430</v>
      </c>
      <c r="G19" s="128" t="s">
        <v>213</v>
      </c>
      <c r="H19" s="128" t="s">
        <v>264</v>
      </c>
      <c r="I19" s="134" t="s">
        <v>265</v>
      </c>
      <c r="J19" s="134" t="s">
        <v>1436</v>
      </c>
      <c r="K19" s="128" t="s">
        <v>20</v>
      </c>
      <c r="L19" s="128" t="s">
        <v>1432</v>
      </c>
      <c r="M19" s="129">
        <v>180</v>
      </c>
      <c r="N19" s="129">
        <f t="shared" si="0"/>
        <v>5.92</v>
      </c>
      <c r="O19" s="129" t="s">
        <v>520</v>
      </c>
      <c r="P19" s="129" t="s">
        <v>521</v>
      </c>
      <c r="Q19" s="129">
        <v>159</v>
      </c>
      <c r="R19" s="130" t="str">
        <f>IF(M19=Q19,"是","否")</f>
        <v>否</v>
      </c>
      <c r="S19" s="129">
        <f t="shared" si="1"/>
        <v>5.23</v>
      </c>
      <c r="T19" s="129" t="s">
        <v>1493</v>
      </c>
      <c r="U19" s="129" t="s">
        <v>1493</v>
      </c>
      <c r="V19" s="129" t="s">
        <v>1494</v>
      </c>
      <c r="W19" s="132">
        <v>0</v>
      </c>
    </row>
    <row r="20" spans="1:23" ht="24" customHeight="1">
      <c r="A20" s="128" t="s">
        <v>557</v>
      </c>
      <c r="B20" s="135" t="s">
        <v>1508</v>
      </c>
      <c r="C20" s="134" t="s">
        <v>1428</v>
      </c>
      <c r="D20" s="128" t="s">
        <v>1429</v>
      </c>
      <c r="E20" s="128" t="s">
        <v>215</v>
      </c>
      <c r="F20" s="128" t="s">
        <v>1430</v>
      </c>
      <c r="G20" s="128" t="s">
        <v>213</v>
      </c>
      <c r="H20" s="128" t="s">
        <v>237</v>
      </c>
      <c r="I20" s="134" t="s">
        <v>238</v>
      </c>
      <c r="J20" s="134" t="s">
        <v>1436</v>
      </c>
      <c r="K20" s="128" t="s">
        <v>20</v>
      </c>
      <c r="L20" s="128" t="s">
        <v>1432</v>
      </c>
      <c r="M20" s="129">
        <v>264</v>
      </c>
      <c r="N20" s="129">
        <f t="shared" si="0"/>
        <v>8.68</v>
      </c>
      <c r="O20" s="129" t="s">
        <v>522</v>
      </c>
      <c r="P20" s="129" t="s">
        <v>523</v>
      </c>
      <c r="Q20" s="129">
        <v>335</v>
      </c>
      <c r="R20" s="130" t="str">
        <f>IF(M20=Q20,"是","否")</f>
        <v>否</v>
      </c>
      <c r="S20" s="129">
        <f t="shared" si="1"/>
        <v>11.01</v>
      </c>
      <c r="T20" s="129" t="s">
        <v>1493</v>
      </c>
      <c r="U20" s="129" t="s">
        <v>1493</v>
      </c>
      <c r="V20" s="129" t="s">
        <v>1494</v>
      </c>
      <c r="W20" s="132">
        <v>0</v>
      </c>
    </row>
    <row r="21" spans="1:23" ht="24" customHeight="1">
      <c r="A21" s="128" t="s">
        <v>558</v>
      </c>
      <c r="B21" s="135" t="s">
        <v>1509</v>
      </c>
      <c r="C21" s="134" t="s">
        <v>1428</v>
      </c>
      <c r="D21" s="128" t="s">
        <v>1429</v>
      </c>
      <c r="E21" s="128" t="s">
        <v>269</v>
      </c>
      <c r="F21" s="128" t="s">
        <v>1430</v>
      </c>
      <c r="G21" s="128" t="s">
        <v>213</v>
      </c>
      <c r="H21" s="128" t="s">
        <v>270</v>
      </c>
      <c r="I21" s="134" t="s">
        <v>271</v>
      </c>
      <c r="J21" s="134" t="s">
        <v>1504</v>
      </c>
      <c r="K21" s="128" t="s">
        <v>20</v>
      </c>
      <c r="L21" s="128" t="s">
        <v>1432</v>
      </c>
      <c r="M21" s="129">
        <v>48</v>
      </c>
      <c r="N21" s="129">
        <f t="shared" si="0"/>
        <v>1.58</v>
      </c>
      <c r="O21" s="129" t="s">
        <v>524</v>
      </c>
      <c r="P21" s="129" t="s">
        <v>525</v>
      </c>
      <c r="Q21" s="129">
        <v>49</v>
      </c>
      <c r="R21" s="130" t="str">
        <f>IF(M21=Q21,"是","否")</f>
        <v>否</v>
      </c>
      <c r="S21" s="129">
        <f t="shared" si="1"/>
        <v>1.61</v>
      </c>
      <c r="T21" s="129" t="s">
        <v>1493</v>
      </c>
      <c r="U21" s="129" t="s">
        <v>1493</v>
      </c>
      <c r="V21" s="129" t="s">
        <v>1494</v>
      </c>
      <c r="W21" s="132">
        <v>0</v>
      </c>
    </row>
    <row r="22" spans="1:23" ht="24" customHeight="1">
      <c r="A22" s="128" t="s">
        <v>559</v>
      </c>
      <c r="B22" s="135" t="s">
        <v>1510</v>
      </c>
      <c r="C22" s="134" t="s">
        <v>1428</v>
      </c>
      <c r="D22" s="128" t="s">
        <v>1429</v>
      </c>
      <c r="E22" s="128" t="s">
        <v>215</v>
      </c>
      <c r="F22" s="128" t="s">
        <v>1430</v>
      </c>
      <c r="G22" s="128" t="s">
        <v>213</v>
      </c>
      <c r="H22" s="128" t="s">
        <v>234</v>
      </c>
      <c r="I22" s="134" t="s">
        <v>235</v>
      </c>
      <c r="J22" s="134" t="s">
        <v>1436</v>
      </c>
      <c r="K22" s="128" t="s">
        <v>20</v>
      </c>
      <c r="L22" s="128" t="s">
        <v>1432</v>
      </c>
      <c r="M22" s="129">
        <v>365</v>
      </c>
      <c r="N22" s="129">
        <f t="shared" si="0"/>
        <v>12</v>
      </c>
      <c r="O22" s="129" t="s">
        <v>522</v>
      </c>
      <c r="P22" s="129" t="s">
        <v>523</v>
      </c>
      <c r="Q22" s="129">
        <v>361</v>
      </c>
      <c r="R22" s="130" t="str">
        <f>IF(M22=Q22,"是","否")</f>
        <v>否</v>
      </c>
      <c r="S22" s="129">
        <f t="shared" si="1"/>
        <v>11.87</v>
      </c>
      <c r="T22" s="129" t="s">
        <v>1493</v>
      </c>
      <c r="U22" s="129" t="s">
        <v>1493</v>
      </c>
      <c r="V22" s="129" t="s">
        <v>1494</v>
      </c>
      <c r="W22" s="132">
        <v>0</v>
      </c>
    </row>
    <row r="23" spans="1:23" ht="24" customHeight="1">
      <c r="A23" s="128" t="s">
        <v>560</v>
      </c>
      <c r="B23" s="135" t="s">
        <v>1511</v>
      </c>
      <c r="C23" s="134" t="s">
        <v>1428</v>
      </c>
      <c r="D23" s="128" t="s">
        <v>1429</v>
      </c>
      <c r="E23" s="128" t="s">
        <v>240</v>
      </c>
      <c r="F23" s="128" t="s">
        <v>1430</v>
      </c>
      <c r="G23" s="128" t="s">
        <v>213</v>
      </c>
      <c r="H23" s="128" t="s">
        <v>266</v>
      </c>
      <c r="I23" s="134" t="s">
        <v>267</v>
      </c>
      <c r="J23" s="134" t="s">
        <v>1436</v>
      </c>
      <c r="K23" s="128" t="s">
        <v>20</v>
      </c>
      <c r="L23" s="128" t="s">
        <v>1432</v>
      </c>
      <c r="M23" s="129">
        <v>168</v>
      </c>
      <c r="N23" s="129">
        <f t="shared" si="0"/>
        <v>5.52</v>
      </c>
      <c r="O23" s="129" t="s">
        <v>520</v>
      </c>
      <c r="P23" s="129" t="s">
        <v>521</v>
      </c>
      <c r="Q23" s="129">
        <v>164</v>
      </c>
      <c r="R23" s="130" t="str">
        <f>IF(M23=Q23,"是","否")</f>
        <v>否</v>
      </c>
      <c r="S23" s="129">
        <f t="shared" si="1"/>
        <v>5.39</v>
      </c>
      <c r="T23" s="129" t="s">
        <v>1493</v>
      </c>
      <c r="U23" s="129" t="s">
        <v>1493</v>
      </c>
      <c r="V23" s="129" t="s">
        <v>1494</v>
      </c>
      <c r="W23" s="132">
        <v>0</v>
      </c>
    </row>
    <row r="24" spans="1:23" ht="24" customHeight="1">
      <c r="A24" s="128" t="s">
        <v>561</v>
      </c>
      <c r="B24" s="135" t="s">
        <v>1512</v>
      </c>
      <c r="C24" s="134" t="s">
        <v>1428</v>
      </c>
      <c r="D24" s="128" t="s">
        <v>1429</v>
      </c>
      <c r="E24" s="128" t="s">
        <v>269</v>
      </c>
      <c r="F24" s="128" t="s">
        <v>1430</v>
      </c>
      <c r="G24" s="128" t="s">
        <v>213</v>
      </c>
      <c r="H24" s="128" t="s">
        <v>273</v>
      </c>
      <c r="I24" s="134" t="s">
        <v>274</v>
      </c>
      <c r="J24" s="134" t="s">
        <v>1504</v>
      </c>
      <c r="K24" s="128" t="s">
        <v>20</v>
      </c>
      <c r="L24" s="128" t="s">
        <v>1432</v>
      </c>
      <c r="M24" s="129">
        <v>0</v>
      </c>
      <c r="N24" s="129">
        <f t="shared" si="0"/>
        <v>0</v>
      </c>
      <c r="O24" s="129" t="s">
        <v>524</v>
      </c>
      <c r="P24" s="129" t="s">
        <v>525</v>
      </c>
      <c r="Q24" s="129">
        <v>0</v>
      </c>
      <c r="R24" s="130" t="str">
        <f>IF(M24=Q24,"是","否")</f>
        <v>是</v>
      </c>
      <c r="S24" s="129">
        <f t="shared" si="1"/>
        <v>0</v>
      </c>
      <c r="T24" s="129" t="s">
        <v>1493</v>
      </c>
      <c r="U24" s="129" t="s">
        <v>1493</v>
      </c>
      <c r="V24" s="129" t="s">
        <v>1513</v>
      </c>
      <c r="W24" s="132">
        <v>0</v>
      </c>
    </row>
    <row r="25" spans="1:23" ht="24" customHeight="1">
      <c r="A25" s="128" t="s">
        <v>562</v>
      </c>
      <c r="B25" s="135" t="s">
        <v>1514</v>
      </c>
      <c r="C25" s="134" t="s">
        <v>1428</v>
      </c>
      <c r="D25" s="128" t="s">
        <v>1429</v>
      </c>
      <c r="E25" s="128" t="s">
        <v>215</v>
      </c>
      <c r="F25" s="128" t="s">
        <v>1430</v>
      </c>
      <c r="G25" s="128" t="s">
        <v>213</v>
      </c>
      <c r="H25" s="128" t="s">
        <v>216</v>
      </c>
      <c r="I25" s="134" t="s">
        <v>217</v>
      </c>
      <c r="J25" s="134" t="s">
        <v>1436</v>
      </c>
      <c r="K25" s="128" t="s">
        <v>20</v>
      </c>
      <c r="L25" s="128" t="s">
        <v>1432</v>
      </c>
      <c r="M25" s="129">
        <v>365</v>
      </c>
      <c r="N25" s="129">
        <f t="shared" si="0"/>
        <v>12</v>
      </c>
      <c r="O25" s="129" t="s">
        <v>522</v>
      </c>
      <c r="P25" s="129" t="s">
        <v>523</v>
      </c>
      <c r="Q25" s="129">
        <v>357</v>
      </c>
      <c r="R25" s="130" t="str">
        <f>IF(M25=Q25,"是","否")</f>
        <v>否</v>
      </c>
      <c r="S25" s="129">
        <f t="shared" si="1"/>
        <v>11.74</v>
      </c>
      <c r="T25" s="129" t="s">
        <v>1493</v>
      </c>
      <c r="U25" s="129" t="s">
        <v>1493</v>
      </c>
      <c r="V25" s="129" t="s">
        <v>1494</v>
      </c>
      <c r="W25" s="132">
        <v>0</v>
      </c>
    </row>
    <row r="26" spans="1:23" ht="24" customHeight="1">
      <c r="A26" s="128" t="s">
        <v>563</v>
      </c>
      <c r="B26" s="135" t="s">
        <v>1515</v>
      </c>
      <c r="C26" s="134" t="s">
        <v>1428</v>
      </c>
      <c r="D26" s="128" t="s">
        <v>1429</v>
      </c>
      <c r="E26" s="128" t="s">
        <v>215</v>
      </c>
      <c r="F26" s="128" t="s">
        <v>1430</v>
      </c>
      <c r="G26" s="128" t="s">
        <v>213</v>
      </c>
      <c r="H26" s="128" t="s">
        <v>231</v>
      </c>
      <c r="I26" s="134" t="s">
        <v>232</v>
      </c>
      <c r="J26" s="134" t="s">
        <v>1436</v>
      </c>
      <c r="K26" s="128" t="s">
        <v>20</v>
      </c>
      <c r="L26" s="128" t="s">
        <v>1432</v>
      </c>
      <c r="M26" s="129">
        <v>365</v>
      </c>
      <c r="N26" s="129">
        <f t="shared" si="0"/>
        <v>12</v>
      </c>
      <c r="O26" s="129" t="s">
        <v>522</v>
      </c>
      <c r="P26" s="129" t="s">
        <v>523</v>
      </c>
      <c r="Q26" s="129">
        <v>359</v>
      </c>
      <c r="R26" s="130" t="str">
        <f>IF(M26=Q26,"是","否")</f>
        <v>否</v>
      </c>
      <c r="S26" s="129">
        <f t="shared" si="1"/>
        <v>11.8</v>
      </c>
      <c r="T26" s="129" t="s">
        <v>1493</v>
      </c>
      <c r="U26" s="129" t="s">
        <v>1493</v>
      </c>
      <c r="V26" s="129" t="s">
        <v>1494</v>
      </c>
      <c r="W26" s="132">
        <v>0</v>
      </c>
    </row>
    <row r="27" spans="1:23" ht="24" customHeight="1">
      <c r="A27" s="128" t="s">
        <v>564</v>
      </c>
      <c r="B27" s="135" t="s">
        <v>1516</v>
      </c>
      <c r="C27" s="134" t="s">
        <v>1428</v>
      </c>
      <c r="D27" s="128" t="s">
        <v>1429</v>
      </c>
      <c r="E27" s="128" t="s">
        <v>269</v>
      </c>
      <c r="F27" s="128" t="s">
        <v>1430</v>
      </c>
      <c r="G27" s="128" t="s">
        <v>213</v>
      </c>
      <c r="H27" s="128" t="s">
        <v>276</v>
      </c>
      <c r="I27" s="134" t="s">
        <v>277</v>
      </c>
      <c r="J27" s="134" t="s">
        <v>1517</v>
      </c>
      <c r="K27" s="128" t="s">
        <v>20</v>
      </c>
      <c r="L27" s="128" t="s">
        <v>1432</v>
      </c>
      <c r="M27" s="129">
        <v>39</v>
      </c>
      <c r="N27" s="129">
        <f t="shared" si="0"/>
        <v>1.28</v>
      </c>
      <c r="O27" s="129" t="s">
        <v>524</v>
      </c>
      <c r="P27" s="129" t="s">
        <v>525</v>
      </c>
      <c r="Q27" s="129">
        <v>42</v>
      </c>
      <c r="R27" s="130" t="str">
        <f>IF(M27=Q27,"是","否")</f>
        <v>否</v>
      </c>
      <c r="S27" s="129">
        <f t="shared" si="1"/>
        <v>1.38</v>
      </c>
      <c r="T27" s="129" t="s">
        <v>1493</v>
      </c>
      <c r="U27" s="129" t="s">
        <v>1493</v>
      </c>
      <c r="V27" s="129" t="s">
        <v>1494</v>
      </c>
      <c r="W27" s="132">
        <v>0</v>
      </c>
    </row>
    <row r="28" spans="1:23" ht="24" customHeight="1">
      <c r="A28" s="128" t="s">
        <v>565</v>
      </c>
      <c r="B28" s="135" t="s">
        <v>1518</v>
      </c>
      <c r="C28" s="134" t="s">
        <v>1428</v>
      </c>
      <c r="D28" s="128" t="s">
        <v>1429</v>
      </c>
      <c r="E28" s="128" t="s">
        <v>215</v>
      </c>
      <c r="F28" s="128" t="s">
        <v>1430</v>
      </c>
      <c r="G28" s="128" t="s">
        <v>213</v>
      </c>
      <c r="H28" s="128" t="s">
        <v>219</v>
      </c>
      <c r="I28" s="134" t="s">
        <v>220</v>
      </c>
      <c r="J28" s="134" t="s">
        <v>1436</v>
      </c>
      <c r="K28" s="128" t="s">
        <v>20</v>
      </c>
      <c r="L28" s="128" t="s">
        <v>1432</v>
      </c>
      <c r="M28" s="129">
        <v>361</v>
      </c>
      <c r="N28" s="129">
        <f t="shared" si="0"/>
        <v>11.87</v>
      </c>
      <c r="O28" s="129" t="s">
        <v>522</v>
      </c>
      <c r="P28" s="129" t="s">
        <v>523</v>
      </c>
      <c r="Q28" s="129">
        <v>347</v>
      </c>
      <c r="R28" s="130" t="str">
        <f>IF(M28=Q28,"是","否")</f>
        <v>否</v>
      </c>
      <c r="S28" s="129">
        <f t="shared" si="1"/>
        <v>11.41</v>
      </c>
      <c r="T28" s="129" t="s">
        <v>1493</v>
      </c>
      <c r="U28" s="129" t="s">
        <v>1493</v>
      </c>
      <c r="V28" s="129" t="s">
        <v>1494</v>
      </c>
      <c r="W28" s="132">
        <v>0</v>
      </c>
    </row>
  </sheetData>
  <sheetProtection/>
  <autoFilter ref="A6:W28"/>
  <mergeCells count="24">
    <mergeCell ref="Q5:S5"/>
    <mergeCell ref="V5:V6"/>
    <mergeCell ref="P5:P6"/>
    <mergeCell ref="T5:U5"/>
    <mergeCell ref="F5:F6"/>
    <mergeCell ref="G5:G6"/>
    <mergeCell ref="H5:H6"/>
    <mergeCell ref="I5:I6"/>
    <mergeCell ref="J5:J6"/>
    <mergeCell ref="W5:W6"/>
    <mergeCell ref="L5:L6"/>
    <mergeCell ref="M5:M6"/>
    <mergeCell ref="N5:N6"/>
    <mergeCell ref="O5:O6"/>
    <mergeCell ref="E5:E6"/>
    <mergeCell ref="K5:K6"/>
    <mergeCell ref="A4:L4"/>
    <mergeCell ref="A2:W2"/>
    <mergeCell ref="M4:P4"/>
    <mergeCell ref="Q4:W4"/>
    <mergeCell ref="A5:A6"/>
    <mergeCell ref="B5:B6"/>
    <mergeCell ref="C5:C6"/>
    <mergeCell ref="D5:D6"/>
  </mergeCells>
  <printOptions horizontalCentered="1"/>
  <pageMargins left="0.1968503937007874" right="0.1968503937007874" top="0.8661417322834646" bottom="0.3937007874015748" header="0.31496062992125984" footer="0.31496062992125984"/>
  <pageSetup blackAndWhite="1" fitToHeight="0" fitToWidth="1" horizontalDpi="600" verticalDpi="600" orientation="landscape" paperSize="8" scale="79" r:id="rId1"/>
  <headerFooter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6"/>
  <sheetViews>
    <sheetView zoomScale="90" zoomScaleNormal="90" zoomScalePageLayoutView="0" workbookViewId="0" topLeftCell="A1">
      <pane xSplit="2" ySplit="6" topLeftCell="C7" activePane="bottomRight" state="frozen"/>
      <selection pane="topLeft" activeCell="I9" sqref="I9"/>
      <selection pane="topRight" activeCell="I9" sqref="I9"/>
      <selection pane="bottomLeft" activeCell="I9" sqref="I9"/>
      <selection pane="bottomRight" activeCell="Q4" sqref="Q4:W4"/>
    </sheetView>
  </sheetViews>
  <sheetFormatPr defaultColWidth="8.8515625" defaultRowHeight="12.75"/>
  <cols>
    <col min="1" max="1" width="5.7109375" style="133" bestFit="1" customWidth="1"/>
    <col min="2" max="2" width="13.00390625" style="136" bestFit="1" customWidth="1"/>
    <col min="3" max="3" width="10.00390625" style="136" customWidth="1"/>
    <col min="4" max="4" width="6.28125" style="133" customWidth="1"/>
    <col min="5" max="5" width="15.421875" style="133" bestFit="1" customWidth="1"/>
    <col min="6" max="6" width="10.00390625" style="133" customWidth="1"/>
    <col min="7" max="7" width="6.57421875" style="133" bestFit="1" customWidth="1"/>
    <col min="8" max="8" width="17.28125" style="136" bestFit="1" customWidth="1"/>
    <col min="9" max="9" width="23.7109375" style="136" customWidth="1"/>
    <col min="10" max="10" width="20.28125" style="136" customWidth="1"/>
    <col min="11" max="11" width="5.7109375" style="133" customWidth="1"/>
    <col min="12" max="12" width="6.421875" style="133" customWidth="1"/>
    <col min="13" max="13" width="6.140625" style="137" customWidth="1"/>
    <col min="14" max="14" width="9.7109375" style="137" hidden="1" customWidth="1"/>
    <col min="15" max="15" width="14.7109375" style="137" bestFit="1" customWidth="1"/>
    <col min="16" max="16" width="14.00390625" style="137" customWidth="1"/>
    <col min="17" max="17" width="7.421875" style="137" customWidth="1"/>
    <col min="18" max="18" width="6.57421875" style="137" customWidth="1"/>
    <col min="19" max="19" width="9.8515625" style="137" customWidth="1"/>
    <col min="20" max="20" width="6.7109375" style="137" customWidth="1"/>
    <col min="21" max="21" width="8.140625" style="137" customWidth="1"/>
    <col min="22" max="22" width="8.28125" style="137" customWidth="1"/>
    <col min="23" max="23" width="7.421875" style="137" customWidth="1"/>
    <col min="24" max="16384" width="8.8515625" style="133" customWidth="1"/>
  </cols>
  <sheetData>
    <row r="1" ht="18" customHeight="1">
      <c r="W1" s="138"/>
    </row>
    <row r="2" spans="1:23" ht="30" customHeight="1">
      <c r="A2" s="197" t="s">
        <v>1477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</row>
    <row r="3" spans="1:23" s="142" customFormat="1" ht="25.5" customHeight="1">
      <c r="A3" s="158" t="s">
        <v>1551</v>
      </c>
      <c r="B3" s="139"/>
      <c r="C3" s="140"/>
      <c r="D3" s="141"/>
      <c r="E3" s="141"/>
      <c r="F3" s="141"/>
      <c r="G3" s="141"/>
      <c r="H3" s="140"/>
      <c r="I3" s="140"/>
      <c r="J3" s="140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1:23" s="143" customFormat="1" ht="20.25" customHeight="1">
      <c r="A4" s="195" t="s">
        <v>1519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 t="s">
        <v>1520</v>
      </c>
      <c r="N4" s="195"/>
      <c r="O4" s="195"/>
      <c r="P4" s="195"/>
      <c r="Q4" s="198" t="s">
        <v>1595</v>
      </c>
      <c r="R4" s="189"/>
      <c r="S4" s="189"/>
      <c r="T4" s="189"/>
      <c r="U4" s="189"/>
      <c r="V4" s="189"/>
      <c r="W4" s="189"/>
    </row>
    <row r="5" spans="1:23" s="144" customFormat="1" ht="21" customHeight="1">
      <c r="A5" s="194" t="s">
        <v>1487</v>
      </c>
      <c r="B5" s="194" t="s">
        <v>804</v>
      </c>
      <c r="C5" s="194" t="s">
        <v>1409</v>
      </c>
      <c r="D5" s="194" t="s">
        <v>1410</v>
      </c>
      <c r="E5" s="194" t="s">
        <v>1411</v>
      </c>
      <c r="F5" s="194" t="s">
        <v>1412</v>
      </c>
      <c r="G5" s="194" t="s">
        <v>1413</v>
      </c>
      <c r="H5" s="194" t="s">
        <v>1414</v>
      </c>
      <c r="I5" s="194" t="s">
        <v>1415</v>
      </c>
      <c r="J5" s="194" t="s">
        <v>1416</v>
      </c>
      <c r="K5" s="194" t="s">
        <v>1417</v>
      </c>
      <c r="L5" s="194" t="s">
        <v>1418</v>
      </c>
      <c r="M5" s="194" t="s">
        <v>1419</v>
      </c>
      <c r="N5" s="194" t="s">
        <v>1420</v>
      </c>
      <c r="O5" s="196" t="s">
        <v>1421</v>
      </c>
      <c r="P5" s="196" t="s">
        <v>1422</v>
      </c>
      <c r="Q5" s="189" t="s">
        <v>1521</v>
      </c>
      <c r="R5" s="189"/>
      <c r="S5" s="189"/>
      <c r="T5" s="192" t="s">
        <v>1482</v>
      </c>
      <c r="U5" s="192"/>
      <c r="V5" s="193" t="s">
        <v>1405</v>
      </c>
      <c r="W5" s="193" t="s">
        <v>1483</v>
      </c>
    </row>
    <row r="6" spans="1:23" s="144" customFormat="1" ht="90" customHeight="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6"/>
      <c r="P6" s="196"/>
      <c r="Q6" s="44" t="s">
        <v>1488</v>
      </c>
      <c r="R6" s="44" t="s">
        <v>1423</v>
      </c>
      <c r="S6" s="44" t="s">
        <v>1489</v>
      </c>
      <c r="T6" s="145" t="s">
        <v>1425</v>
      </c>
      <c r="U6" s="145" t="s">
        <v>1426</v>
      </c>
      <c r="V6" s="193"/>
      <c r="W6" s="193"/>
    </row>
    <row r="7" spans="1:23" ht="47.25" customHeight="1">
      <c r="A7" s="146">
        <v>1</v>
      </c>
      <c r="B7" s="134" t="s">
        <v>1522</v>
      </c>
      <c r="C7" s="134" t="s">
        <v>1428</v>
      </c>
      <c r="D7" s="128" t="s">
        <v>1429</v>
      </c>
      <c r="E7" s="128" t="s">
        <v>1191</v>
      </c>
      <c r="F7" s="128" t="s">
        <v>1430</v>
      </c>
      <c r="G7" s="128" t="s">
        <v>1192</v>
      </c>
      <c r="H7" s="134" t="s">
        <v>1193</v>
      </c>
      <c r="I7" s="134" t="s">
        <v>1194</v>
      </c>
      <c r="J7" s="134" t="s">
        <v>1523</v>
      </c>
      <c r="K7" s="128" t="s">
        <v>20</v>
      </c>
      <c r="L7" s="128" t="s">
        <v>1432</v>
      </c>
      <c r="M7" s="129">
        <v>240</v>
      </c>
      <c r="N7" s="129">
        <v>8</v>
      </c>
      <c r="O7" s="129" t="s">
        <v>1195</v>
      </c>
      <c r="P7" s="129" t="s">
        <v>1196</v>
      </c>
      <c r="Q7" s="129">
        <v>203</v>
      </c>
      <c r="R7" s="130" t="str">
        <f>IF(M7=Q7,"是","否")</f>
        <v>否</v>
      </c>
      <c r="S7" s="129">
        <f>ROUND(Q7/365*12,2)</f>
        <v>6.67</v>
      </c>
      <c r="T7" s="129" t="s">
        <v>1524</v>
      </c>
      <c r="U7" s="129" t="s">
        <v>1524</v>
      </c>
      <c r="V7" s="129" t="s">
        <v>1513</v>
      </c>
      <c r="W7" s="132">
        <v>0</v>
      </c>
    </row>
    <row r="8" spans="1:23" ht="30" customHeight="1">
      <c r="A8" s="146">
        <v>2</v>
      </c>
      <c r="B8" s="134" t="s">
        <v>1525</v>
      </c>
      <c r="C8" s="134" t="s">
        <v>1428</v>
      </c>
      <c r="D8" s="128" t="s">
        <v>1429</v>
      </c>
      <c r="E8" s="128" t="s">
        <v>1191</v>
      </c>
      <c r="F8" s="128" t="s">
        <v>1430</v>
      </c>
      <c r="G8" s="128" t="s">
        <v>1192</v>
      </c>
      <c r="H8" s="134" t="s">
        <v>1198</v>
      </c>
      <c r="I8" s="134" t="s">
        <v>1199</v>
      </c>
      <c r="J8" s="134" t="s">
        <v>1526</v>
      </c>
      <c r="K8" s="128" t="s">
        <v>20</v>
      </c>
      <c r="L8" s="128" t="s">
        <v>1432</v>
      </c>
      <c r="M8" s="129">
        <v>240</v>
      </c>
      <c r="N8" s="129">
        <v>8</v>
      </c>
      <c r="O8" s="129" t="s">
        <v>1195</v>
      </c>
      <c r="P8" s="129" t="s">
        <v>1196</v>
      </c>
      <c r="Q8" s="129">
        <v>155</v>
      </c>
      <c r="R8" s="130" t="str">
        <f>IF(M8=Q8,"是","否")</f>
        <v>否</v>
      </c>
      <c r="S8" s="129">
        <f aca="true" t="shared" si="0" ref="S8:S26">ROUND(Q8/365*12,2)</f>
        <v>5.1</v>
      </c>
      <c r="T8" s="129" t="s">
        <v>1524</v>
      </c>
      <c r="U8" s="129" t="s">
        <v>1524</v>
      </c>
      <c r="V8" s="129" t="s">
        <v>1513</v>
      </c>
      <c r="W8" s="132">
        <v>0</v>
      </c>
    </row>
    <row r="9" spans="1:23" ht="47.25" customHeight="1">
      <c r="A9" s="146">
        <v>3</v>
      </c>
      <c r="B9" s="134" t="s">
        <v>1527</v>
      </c>
      <c r="C9" s="134" t="s">
        <v>1428</v>
      </c>
      <c r="D9" s="128" t="s">
        <v>1429</v>
      </c>
      <c r="E9" s="128" t="s">
        <v>1191</v>
      </c>
      <c r="F9" s="128" t="s">
        <v>1430</v>
      </c>
      <c r="G9" s="128" t="s">
        <v>1192</v>
      </c>
      <c r="H9" s="134" t="s">
        <v>1201</v>
      </c>
      <c r="I9" s="134" t="s">
        <v>1202</v>
      </c>
      <c r="J9" s="134" t="s">
        <v>1528</v>
      </c>
      <c r="K9" s="128" t="s">
        <v>20</v>
      </c>
      <c r="L9" s="128" t="s">
        <v>1432</v>
      </c>
      <c r="M9" s="129">
        <v>240</v>
      </c>
      <c r="N9" s="129">
        <v>8</v>
      </c>
      <c r="O9" s="129" t="s">
        <v>1195</v>
      </c>
      <c r="P9" s="129" t="s">
        <v>1196</v>
      </c>
      <c r="Q9" s="129">
        <v>201</v>
      </c>
      <c r="R9" s="130" t="str">
        <f>IF(M9=Q9,"是","否")</f>
        <v>否</v>
      </c>
      <c r="S9" s="129">
        <f t="shared" si="0"/>
        <v>6.61</v>
      </c>
      <c r="T9" s="129" t="s">
        <v>1524</v>
      </c>
      <c r="U9" s="129" t="s">
        <v>1524</v>
      </c>
      <c r="V9" s="129" t="s">
        <v>1513</v>
      </c>
      <c r="W9" s="132">
        <v>0</v>
      </c>
    </row>
    <row r="10" spans="1:23" ht="30" customHeight="1">
      <c r="A10" s="146">
        <v>4</v>
      </c>
      <c r="B10" s="134" t="s">
        <v>1529</v>
      </c>
      <c r="C10" s="134" t="s">
        <v>1428</v>
      </c>
      <c r="D10" s="128" t="s">
        <v>1429</v>
      </c>
      <c r="E10" s="128" t="s">
        <v>1191</v>
      </c>
      <c r="F10" s="128" t="s">
        <v>1430</v>
      </c>
      <c r="G10" s="128" t="s">
        <v>1192</v>
      </c>
      <c r="H10" s="134" t="s">
        <v>1204</v>
      </c>
      <c r="I10" s="134" t="s">
        <v>1205</v>
      </c>
      <c r="J10" s="134" t="s">
        <v>1530</v>
      </c>
      <c r="K10" s="128" t="s">
        <v>20</v>
      </c>
      <c r="L10" s="128" t="s">
        <v>1432</v>
      </c>
      <c r="M10" s="129">
        <v>223</v>
      </c>
      <c r="N10" s="129">
        <v>8</v>
      </c>
      <c r="O10" s="129" t="s">
        <v>1195</v>
      </c>
      <c r="P10" s="129" t="s">
        <v>1196</v>
      </c>
      <c r="Q10" s="129">
        <v>194</v>
      </c>
      <c r="R10" s="130" t="str">
        <f>IF(M10=Q10,"是","否")</f>
        <v>否</v>
      </c>
      <c r="S10" s="129">
        <f t="shared" si="0"/>
        <v>6.38</v>
      </c>
      <c r="T10" s="129" t="s">
        <v>1524</v>
      </c>
      <c r="U10" s="129" t="s">
        <v>1524</v>
      </c>
      <c r="V10" s="129" t="s">
        <v>1513</v>
      </c>
      <c r="W10" s="132">
        <v>0</v>
      </c>
    </row>
    <row r="11" spans="1:23" ht="30" customHeight="1">
      <c r="A11" s="146">
        <v>5</v>
      </c>
      <c r="B11" s="134" t="s">
        <v>1531</v>
      </c>
      <c r="C11" s="134" t="s">
        <v>1428</v>
      </c>
      <c r="D11" s="128" t="s">
        <v>1429</v>
      </c>
      <c r="E11" s="128" t="s">
        <v>1191</v>
      </c>
      <c r="F11" s="128" t="s">
        <v>1430</v>
      </c>
      <c r="G11" s="128" t="s">
        <v>1192</v>
      </c>
      <c r="H11" s="134" t="s">
        <v>1207</v>
      </c>
      <c r="I11" s="134" t="s">
        <v>1208</v>
      </c>
      <c r="J11" s="134" t="s">
        <v>1528</v>
      </c>
      <c r="K11" s="128" t="s">
        <v>20</v>
      </c>
      <c r="L11" s="128" t="s">
        <v>1432</v>
      </c>
      <c r="M11" s="129">
        <v>240</v>
      </c>
      <c r="N11" s="129">
        <v>8</v>
      </c>
      <c r="O11" s="129" t="s">
        <v>1195</v>
      </c>
      <c r="P11" s="129" t="s">
        <v>1196</v>
      </c>
      <c r="Q11" s="129">
        <v>219</v>
      </c>
      <c r="R11" s="130" t="str">
        <f>IF(M11=Q11,"是","否")</f>
        <v>否</v>
      </c>
      <c r="S11" s="129">
        <f t="shared" si="0"/>
        <v>7.2</v>
      </c>
      <c r="T11" s="129" t="s">
        <v>1524</v>
      </c>
      <c r="U11" s="129" t="s">
        <v>1524</v>
      </c>
      <c r="V11" s="129" t="s">
        <v>1513</v>
      </c>
      <c r="W11" s="132">
        <v>0</v>
      </c>
    </row>
    <row r="12" spans="1:23" ht="47.25" customHeight="1">
      <c r="A12" s="146">
        <v>6</v>
      </c>
      <c r="B12" s="134" t="s">
        <v>1532</v>
      </c>
      <c r="C12" s="134" t="s">
        <v>1428</v>
      </c>
      <c r="D12" s="128" t="s">
        <v>1429</v>
      </c>
      <c r="E12" s="128" t="s">
        <v>1191</v>
      </c>
      <c r="F12" s="128" t="s">
        <v>1430</v>
      </c>
      <c r="G12" s="128" t="s">
        <v>1192</v>
      </c>
      <c r="H12" s="134" t="s">
        <v>1210</v>
      </c>
      <c r="I12" s="134" t="s">
        <v>1211</v>
      </c>
      <c r="J12" s="134" t="s">
        <v>1530</v>
      </c>
      <c r="K12" s="128" t="s">
        <v>20</v>
      </c>
      <c r="L12" s="128" t="s">
        <v>1432</v>
      </c>
      <c r="M12" s="129">
        <v>240</v>
      </c>
      <c r="N12" s="129">
        <v>8</v>
      </c>
      <c r="O12" s="129" t="s">
        <v>1195</v>
      </c>
      <c r="P12" s="129" t="s">
        <v>1196</v>
      </c>
      <c r="Q12" s="129">
        <v>215</v>
      </c>
      <c r="R12" s="130" t="str">
        <f>IF(M12=Q12,"是","否")</f>
        <v>否</v>
      </c>
      <c r="S12" s="129">
        <f t="shared" si="0"/>
        <v>7.07</v>
      </c>
      <c r="T12" s="129" t="s">
        <v>1524</v>
      </c>
      <c r="U12" s="129" t="s">
        <v>1524</v>
      </c>
      <c r="V12" s="129" t="s">
        <v>1513</v>
      </c>
      <c r="W12" s="132">
        <v>0</v>
      </c>
    </row>
    <row r="13" spans="1:23" ht="30" customHeight="1">
      <c r="A13" s="146">
        <v>7</v>
      </c>
      <c r="B13" s="134" t="s">
        <v>1533</v>
      </c>
      <c r="C13" s="134" t="s">
        <v>1428</v>
      </c>
      <c r="D13" s="128" t="s">
        <v>1429</v>
      </c>
      <c r="E13" s="128" t="s">
        <v>1191</v>
      </c>
      <c r="F13" s="128" t="s">
        <v>1430</v>
      </c>
      <c r="G13" s="128" t="s">
        <v>1192</v>
      </c>
      <c r="H13" s="134" t="s">
        <v>1213</v>
      </c>
      <c r="I13" s="134" t="s">
        <v>1214</v>
      </c>
      <c r="J13" s="134" t="s">
        <v>1528</v>
      </c>
      <c r="K13" s="128" t="s">
        <v>20</v>
      </c>
      <c r="L13" s="128" t="s">
        <v>1432</v>
      </c>
      <c r="M13" s="129">
        <v>240</v>
      </c>
      <c r="N13" s="129">
        <v>8</v>
      </c>
      <c r="O13" s="129" t="s">
        <v>1195</v>
      </c>
      <c r="P13" s="129" t="s">
        <v>1196</v>
      </c>
      <c r="Q13" s="129">
        <v>222</v>
      </c>
      <c r="R13" s="130" t="str">
        <f>IF(M13=Q13,"是","否")</f>
        <v>否</v>
      </c>
      <c r="S13" s="129">
        <f t="shared" si="0"/>
        <v>7.3</v>
      </c>
      <c r="T13" s="129" t="s">
        <v>1524</v>
      </c>
      <c r="U13" s="129" t="s">
        <v>1524</v>
      </c>
      <c r="V13" s="129" t="s">
        <v>1513</v>
      </c>
      <c r="W13" s="132">
        <v>0</v>
      </c>
    </row>
    <row r="14" spans="1:23" ht="30" customHeight="1">
      <c r="A14" s="146">
        <v>8</v>
      </c>
      <c r="B14" s="134" t="s">
        <v>1534</v>
      </c>
      <c r="C14" s="134" t="s">
        <v>1428</v>
      </c>
      <c r="D14" s="128" t="s">
        <v>1429</v>
      </c>
      <c r="E14" s="128" t="s">
        <v>1191</v>
      </c>
      <c r="F14" s="128" t="s">
        <v>1430</v>
      </c>
      <c r="G14" s="128" t="s">
        <v>1192</v>
      </c>
      <c r="H14" s="134" t="s">
        <v>1216</v>
      </c>
      <c r="I14" s="134" t="s">
        <v>1217</v>
      </c>
      <c r="J14" s="134" t="s">
        <v>1528</v>
      </c>
      <c r="K14" s="128" t="s">
        <v>20</v>
      </c>
      <c r="L14" s="128" t="s">
        <v>1432</v>
      </c>
      <c r="M14" s="129">
        <v>214</v>
      </c>
      <c r="N14" s="129">
        <v>8</v>
      </c>
      <c r="O14" s="129" t="s">
        <v>1195</v>
      </c>
      <c r="P14" s="129" t="s">
        <v>1196</v>
      </c>
      <c r="Q14" s="129">
        <v>180</v>
      </c>
      <c r="R14" s="130" t="str">
        <f>IF(M14=Q14,"是","否")</f>
        <v>否</v>
      </c>
      <c r="S14" s="129">
        <f t="shared" si="0"/>
        <v>5.92</v>
      </c>
      <c r="T14" s="129" t="s">
        <v>1524</v>
      </c>
      <c r="U14" s="129" t="s">
        <v>1524</v>
      </c>
      <c r="V14" s="129" t="s">
        <v>1513</v>
      </c>
      <c r="W14" s="132">
        <v>0</v>
      </c>
    </row>
    <row r="15" spans="1:23" ht="47.25" customHeight="1">
      <c r="A15" s="146">
        <v>9</v>
      </c>
      <c r="B15" s="134" t="s">
        <v>1535</v>
      </c>
      <c r="C15" s="134" t="s">
        <v>1428</v>
      </c>
      <c r="D15" s="128" t="s">
        <v>1429</v>
      </c>
      <c r="E15" s="128" t="s">
        <v>1191</v>
      </c>
      <c r="F15" s="128" t="s">
        <v>1430</v>
      </c>
      <c r="G15" s="128" t="s">
        <v>1192</v>
      </c>
      <c r="H15" s="134" t="s">
        <v>1219</v>
      </c>
      <c r="I15" s="134" t="s">
        <v>1220</v>
      </c>
      <c r="J15" s="134" t="s">
        <v>1530</v>
      </c>
      <c r="K15" s="128" t="s">
        <v>20</v>
      </c>
      <c r="L15" s="128" t="s">
        <v>1432</v>
      </c>
      <c r="M15" s="129">
        <v>240</v>
      </c>
      <c r="N15" s="129">
        <v>8</v>
      </c>
      <c r="O15" s="129" t="s">
        <v>1195</v>
      </c>
      <c r="P15" s="129" t="s">
        <v>1196</v>
      </c>
      <c r="Q15" s="129">
        <v>202</v>
      </c>
      <c r="R15" s="130" t="str">
        <f>IF(M15=Q15,"是","否")</f>
        <v>否</v>
      </c>
      <c r="S15" s="129">
        <f t="shared" si="0"/>
        <v>6.64</v>
      </c>
      <c r="T15" s="129" t="s">
        <v>1524</v>
      </c>
      <c r="U15" s="129" t="s">
        <v>1524</v>
      </c>
      <c r="V15" s="129" t="s">
        <v>1513</v>
      </c>
      <c r="W15" s="132">
        <v>0</v>
      </c>
    </row>
    <row r="16" spans="1:23" ht="30" customHeight="1">
      <c r="A16" s="146">
        <v>10</v>
      </c>
      <c r="B16" s="134" t="s">
        <v>1536</v>
      </c>
      <c r="C16" s="134" t="s">
        <v>1428</v>
      </c>
      <c r="D16" s="128" t="s">
        <v>1429</v>
      </c>
      <c r="E16" s="128" t="s">
        <v>1191</v>
      </c>
      <c r="F16" s="128" t="s">
        <v>1430</v>
      </c>
      <c r="G16" s="128" t="s">
        <v>1192</v>
      </c>
      <c r="H16" s="134" t="s">
        <v>1222</v>
      </c>
      <c r="I16" s="134" t="s">
        <v>1223</v>
      </c>
      <c r="J16" s="134" t="s">
        <v>1528</v>
      </c>
      <c r="K16" s="128" t="s">
        <v>20</v>
      </c>
      <c r="L16" s="128" t="s">
        <v>1432</v>
      </c>
      <c r="M16" s="129">
        <v>240</v>
      </c>
      <c r="N16" s="129">
        <v>8</v>
      </c>
      <c r="O16" s="129" t="s">
        <v>1195</v>
      </c>
      <c r="P16" s="129" t="s">
        <v>1196</v>
      </c>
      <c r="Q16" s="129">
        <v>199</v>
      </c>
      <c r="R16" s="130" t="str">
        <f>IF(M16=Q16,"是","否")</f>
        <v>否</v>
      </c>
      <c r="S16" s="129">
        <f t="shared" si="0"/>
        <v>6.54</v>
      </c>
      <c r="T16" s="129" t="s">
        <v>1524</v>
      </c>
      <c r="U16" s="129" t="s">
        <v>1524</v>
      </c>
      <c r="V16" s="129" t="s">
        <v>1513</v>
      </c>
      <c r="W16" s="132">
        <v>0</v>
      </c>
    </row>
    <row r="17" spans="1:23" ht="47.25" customHeight="1">
      <c r="A17" s="146">
        <v>11</v>
      </c>
      <c r="B17" s="134" t="s">
        <v>1537</v>
      </c>
      <c r="C17" s="134" t="s">
        <v>1428</v>
      </c>
      <c r="D17" s="128" t="s">
        <v>1429</v>
      </c>
      <c r="E17" s="128" t="s">
        <v>1191</v>
      </c>
      <c r="F17" s="128" t="s">
        <v>1430</v>
      </c>
      <c r="G17" s="128" t="s">
        <v>1192</v>
      </c>
      <c r="H17" s="134" t="s">
        <v>1225</v>
      </c>
      <c r="I17" s="134" t="s">
        <v>1226</v>
      </c>
      <c r="J17" s="134" t="s">
        <v>1530</v>
      </c>
      <c r="K17" s="128" t="s">
        <v>20</v>
      </c>
      <c r="L17" s="128" t="s">
        <v>1432</v>
      </c>
      <c r="M17" s="129">
        <v>240</v>
      </c>
      <c r="N17" s="129">
        <v>8</v>
      </c>
      <c r="O17" s="129" t="s">
        <v>1195</v>
      </c>
      <c r="P17" s="129" t="s">
        <v>1196</v>
      </c>
      <c r="Q17" s="129">
        <v>229</v>
      </c>
      <c r="R17" s="130" t="str">
        <f>IF(M17=Q17,"是","否")</f>
        <v>否</v>
      </c>
      <c r="S17" s="129">
        <f t="shared" si="0"/>
        <v>7.53</v>
      </c>
      <c r="T17" s="129" t="s">
        <v>1524</v>
      </c>
      <c r="U17" s="129" t="s">
        <v>1524</v>
      </c>
      <c r="V17" s="129" t="s">
        <v>1513</v>
      </c>
      <c r="W17" s="132">
        <v>0</v>
      </c>
    </row>
    <row r="18" spans="1:23" ht="30" customHeight="1">
      <c r="A18" s="146">
        <v>12</v>
      </c>
      <c r="B18" s="134" t="s">
        <v>1538</v>
      </c>
      <c r="C18" s="134" t="s">
        <v>1428</v>
      </c>
      <c r="D18" s="128" t="s">
        <v>1429</v>
      </c>
      <c r="E18" s="128" t="s">
        <v>1191</v>
      </c>
      <c r="F18" s="128" t="s">
        <v>1430</v>
      </c>
      <c r="G18" s="128" t="s">
        <v>1192</v>
      </c>
      <c r="H18" s="134" t="s">
        <v>1228</v>
      </c>
      <c r="I18" s="134" t="s">
        <v>1229</v>
      </c>
      <c r="J18" s="134" t="s">
        <v>1528</v>
      </c>
      <c r="K18" s="128" t="s">
        <v>20</v>
      </c>
      <c r="L18" s="128" t="s">
        <v>1432</v>
      </c>
      <c r="M18" s="129">
        <v>233</v>
      </c>
      <c r="N18" s="129">
        <v>8</v>
      </c>
      <c r="O18" s="129" t="s">
        <v>1195</v>
      </c>
      <c r="P18" s="129" t="s">
        <v>1196</v>
      </c>
      <c r="Q18" s="129">
        <v>185</v>
      </c>
      <c r="R18" s="130" t="str">
        <f>IF(M18=Q18,"是","否")</f>
        <v>否</v>
      </c>
      <c r="S18" s="129">
        <f t="shared" si="0"/>
        <v>6.08</v>
      </c>
      <c r="T18" s="129" t="s">
        <v>1524</v>
      </c>
      <c r="U18" s="129" t="s">
        <v>1524</v>
      </c>
      <c r="V18" s="129" t="s">
        <v>1513</v>
      </c>
      <c r="W18" s="132">
        <v>0</v>
      </c>
    </row>
    <row r="19" spans="1:23" ht="47.25" customHeight="1">
      <c r="A19" s="146">
        <v>13</v>
      </c>
      <c r="B19" s="134" t="s">
        <v>1539</v>
      </c>
      <c r="C19" s="134" t="s">
        <v>1428</v>
      </c>
      <c r="D19" s="128" t="s">
        <v>1429</v>
      </c>
      <c r="E19" s="128" t="s">
        <v>1191</v>
      </c>
      <c r="F19" s="128" t="s">
        <v>1430</v>
      </c>
      <c r="G19" s="128" t="s">
        <v>1192</v>
      </c>
      <c r="H19" s="134" t="s">
        <v>1231</v>
      </c>
      <c r="I19" s="134" t="s">
        <v>1232</v>
      </c>
      <c r="J19" s="134" t="s">
        <v>1530</v>
      </c>
      <c r="K19" s="128" t="s">
        <v>20</v>
      </c>
      <c r="L19" s="128" t="s">
        <v>1432</v>
      </c>
      <c r="M19" s="129">
        <v>233</v>
      </c>
      <c r="N19" s="129">
        <v>8</v>
      </c>
      <c r="O19" s="129" t="s">
        <v>1195</v>
      </c>
      <c r="P19" s="129" t="s">
        <v>1196</v>
      </c>
      <c r="Q19" s="129">
        <v>231</v>
      </c>
      <c r="R19" s="130" t="str">
        <f>IF(M19=Q19,"是","否")</f>
        <v>否</v>
      </c>
      <c r="S19" s="129">
        <f t="shared" si="0"/>
        <v>7.59</v>
      </c>
      <c r="T19" s="129" t="s">
        <v>1524</v>
      </c>
      <c r="U19" s="129" t="s">
        <v>1524</v>
      </c>
      <c r="V19" s="129" t="s">
        <v>1513</v>
      </c>
      <c r="W19" s="132">
        <v>0</v>
      </c>
    </row>
    <row r="20" spans="1:23" ht="30" customHeight="1">
      <c r="A20" s="146">
        <v>14</v>
      </c>
      <c r="B20" s="134" t="s">
        <v>1540</v>
      </c>
      <c r="C20" s="134" t="s">
        <v>1428</v>
      </c>
      <c r="D20" s="128" t="s">
        <v>1429</v>
      </c>
      <c r="E20" s="128" t="s">
        <v>1191</v>
      </c>
      <c r="F20" s="128" t="s">
        <v>1430</v>
      </c>
      <c r="G20" s="128" t="s">
        <v>1192</v>
      </c>
      <c r="H20" s="134" t="s">
        <v>1234</v>
      </c>
      <c r="I20" s="134" t="s">
        <v>1235</v>
      </c>
      <c r="J20" s="134" t="s">
        <v>1528</v>
      </c>
      <c r="K20" s="128" t="s">
        <v>20</v>
      </c>
      <c r="L20" s="128" t="s">
        <v>1432</v>
      </c>
      <c r="M20" s="129">
        <v>240</v>
      </c>
      <c r="N20" s="129">
        <v>8</v>
      </c>
      <c r="O20" s="129" t="s">
        <v>1195</v>
      </c>
      <c r="P20" s="129" t="s">
        <v>1196</v>
      </c>
      <c r="Q20" s="129">
        <v>200</v>
      </c>
      <c r="R20" s="130" t="str">
        <f>IF(M20=Q20,"是","否")</f>
        <v>否</v>
      </c>
      <c r="S20" s="129">
        <f t="shared" si="0"/>
        <v>6.58</v>
      </c>
      <c r="T20" s="129" t="s">
        <v>1524</v>
      </c>
      <c r="U20" s="129" t="s">
        <v>1524</v>
      </c>
      <c r="V20" s="129" t="s">
        <v>1513</v>
      </c>
      <c r="W20" s="132">
        <v>0</v>
      </c>
    </row>
    <row r="21" spans="1:23" ht="47.25" customHeight="1">
      <c r="A21" s="146">
        <v>15</v>
      </c>
      <c r="B21" s="134" t="s">
        <v>1541</v>
      </c>
      <c r="C21" s="134" t="s">
        <v>1428</v>
      </c>
      <c r="D21" s="128" t="s">
        <v>1429</v>
      </c>
      <c r="E21" s="128" t="s">
        <v>1191</v>
      </c>
      <c r="F21" s="128" t="s">
        <v>1430</v>
      </c>
      <c r="G21" s="128" t="s">
        <v>1192</v>
      </c>
      <c r="H21" s="134" t="s">
        <v>1237</v>
      </c>
      <c r="I21" s="134" t="s">
        <v>1238</v>
      </c>
      <c r="J21" s="134" t="s">
        <v>1530</v>
      </c>
      <c r="K21" s="128" t="s">
        <v>20</v>
      </c>
      <c r="L21" s="128" t="s">
        <v>1432</v>
      </c>
      <c r="M21" s="129">
        <v>240</v>
      </c>
      <c r="N21" s="129">
        <v>8</v>
      </c>
      <c r="O21" s="129" t="s">
        <v>1195</v>
      </c>
      <c r="P21" s="129" t="s">
        <v>1196</v>
      </c>
      <c r="Q21" s="129">
        <v>200</v>
      </c>
      <c r="R21" s="130" t="str">
        <f>IF(M21=Q21,"是","否")</f>
        <v>否</v>
      </c>
      <c r="S21" s="129">
        <f t="shared" si="0"/>
        <v>6.58</v>
      </c>
      <c r="T21" s="129" t="s">
        <v>1524</v>
      </c>
      <c r="U21" s="129" t="s">
        <v>1524</v>
      </c>
      <c r="V21" s="129" t="s">
        <v>1513</v>
      </c>
      <c r="W21" s="132">
        <v>0</v>
      </c>
    </row>
    <row r="22" spans="1:23" ht="47.25" customHeight="1">
      <c r="A22" s="146">
        <v>16</v>
      </c>
      <c r="B22" s="134" t="s">
        <v>1542</v>
      </c>
      <c r="C22" s="134" t="s">
        <v>1428</v>
      </c>
      <c r="D22" s="128" t="s">
        <v>1429</v>
      </c>
      <c r="E22" s="128" t="s">
        <v>1191</v>
      </c>
      <c r="F22" s="128" t="s">
        <v>1430</v>
      </c>
      <c r="G22" s="128" t="s">
        <v>1192</v>
      </c>
      <c r="H22" s="134" t="s">
        <v>1240</v>
      </c>
      <c r="I22" s="134" t="s">
        <v>1241</v>
      </c>
      <c r="J22" s="134" t="s">
        <v>1530</v>
      </c>
      <c r="K22" s="128" t="s">
        <v>20</v>
      </c>
      <c r="L22" s="128" t="s">
        <v>1432</v>
      </c>
      <c r="M22" s="129">
        <v>234</v>
      </c>
      <c r="N22" s="129">
        <v>8</v>
      </c>
      <c r="O22" s="129" t="s">
        <v>1195</v>
      </c>
      <c r="P22" s="129" t="s">
        <v>1196</v>
      </c>
      <c r="Q22" s="129">
        <v>187</v>
      </c>
      <c r="R22" s="130" t="str">
        <f>IF(M22=Q22,"是","否")</f>
        <v>否</v>
      </c>
      <c r="S22" s="129">
        <f t="shared" si="0"/>
        <v>6.15</v>
      </c>
      <c r="T22" s="129" t="s">
        <v>1524</v>
      </c>
      <c r="U22" s="129" t="s">
        <v>1524</v>
      </c>
      <c r="V22" s="129" t="s">
        <v>1513</v>
      </c>
      <c r="W22" s="132">
        <v>0</v>
      </c>
    </row>
    <row r="23" spans="1:23" ht="30" customHeight="1">
      <c r="A23" s="146">
        <v>17</v>
      </c>
      <c r="B23" s="134" t="s">
        <v>1543</v>
      </c>
      <c r="C23" s="134" t="s">
        <v>1428</v>
      </c>
      <c r="D23" s="128" t="s">
        <v>1429</v>
      </c>
      <c r="E23" s="128" t="s">
        <v>1191</v>
      </c>
      <c r="F23" s="128" t="s">
        <v>1430</v>
      </c>
      <c r="G23" s="128" t="s">
        <v>1192</v>
      </c>
      <c r="H23" s="134" t="s">
        <v>1243</v>
      </c>
      <c r="I23" s="134" t="s">
        <v>1244</v>
      </c>
      <c r="J23" s="134" t="s">
        <v>1528</v>
      </c>
      <c r="K23" s="128" t="s">
        <v>20</v>
      </c>
      <c r="L23" s="128" t="s">
        <v>1432</v>
      </c>
      <c r="M23" s="129">
        <v>240</v>
      </c>
      <c r="N23" s="129">
        <v>8</v>
      </c>
      <c r="O23" s="129" t="s">
        <v>1195</v>
      </c>
      <c r="P23" s="129" t="s">
        <v>1196</v>
      </c>
      <c r="Q23" s="129">
        <v>224</v>
      </c>
      <c r="R23" s="130" t="str">
        <f>IF(M23=Q23,"是","否")</f>
        <v>否</v>
      </c>
      <c r="S23" s="129">
        <f t="shared" si="0"/>
        <v>7.36</v>
      </c>
      <c r="T23" s="129" t="s">
        <v>1524</v>
      </c>
      <c r="U23" s="129" t="s">
        <v>1524</v>
      </c>
      <c r="V23" s="129" t="s">
        <v>1513</v>
      </c>
      <c r="W23" s="132">
        <v>0</v>
      </c>
    </row>
    <row r="24" spans="1:23" ht="30" customHeight="1">
      <c r="A24" s="146">
        <v>18</v>
      </c>
      <c r="B24" s="134" t="s">
        <v>1544</v>
      </c>
      <c r="C24" s="134" t="s">
        <v>1428</v>
      </c>
      <c r="D24" s="128" t="s">
        <v>1429</v>
      </c>
      <c r="E24" s="128" t="s">
        <v>1191</v>
      </c>
      <c r="F24" s="128" t="s">
        <v>1430</v>
      </c>
      <c r="G24" s="128" t="s">
        <v>1192</v>
      </c>
      <c r="H24" s="134" t="s">
        <v>1246</v>
      </c>
      <c r="I24" s="134" t="s">
        <v>1247</v>
      </c>
      <c r="J24" s="134" t="s">
        <v>1528</v>
      </c>
      <c r="K24" s="128" t="s">
        <v>20</v>
      </c>
      <c r="L24" s="128" t="s">
        <v>1432</v>
      </c>
      <c r="M24" s="129">
        <v>240</v>
      </c>
      <c r="N24" s="129">
        <v>8</v>
      </c>
      <c r="O24" s="129" t="s">
        <v>1195</v>
      </c>
      <c r="P24" s="129" t="s">
        <v>1196</v>
      </c>
      <c r="Q24" s="129">
        <v>91</v>
      </c>
      <c r="R24" s="130" t="str">
        <f>IF(M24=Q24,"是","否")</f>
        <v>否</v>
      </c>
      <c r="S24" s="129">
        <f t="shared" si="0"/>
        <v>2.99</v>
      </c>
      <c r="T24" s="129" t="s">
        <v>1524</v>
      </c>
      <c r="U24" s="129" t="s">
        <v>1524</v>
      </c>
      <c r="V24" s="129" t="s">
        <v>1513</v>
      </c>
      <c r="W24" s="132">
        <v>0</v>
      </c>
    </row>
    <row r="25" spans="1:23" ht="30" customHeight="1">
      <c r="A25" s="146">
        <v>19</v>
      </c>
      <c r="B25" s="134" t="s">
        <v>1545</v>
      </c>
      <c r="C25" s="134" t="s">
        <v>1428</v>
      </c>
      <c r="D25" s="128" t="s">
        <v>1429</v>
      </c>
      <c r="E25" s="128" t="s">
        <v>1191</v>
      </c>
      <c r="F25" s="128" t="s">
        <v>1430</v>
      </c>
      <c r="G25" s="128" t="s">
        <v>1192</v>
      </c>
      <c r="H25" s="134" t="s">
        <v>1201</v>
      </c>
      <c r="I25" s="134" t="s">
        <v>1249</v>
      </c>
      <c r="J25" s="134" t="s">
        <v>1546</v>
      </c>
      <c r="K25" s="128" t="s">
        <v>20</v>
      </c>
      <c r="L25" s="128" t="s">
        <v>1432</v>
      </c>
      <c r="M25" s="129">
        <v>231</v>
      </c>
      <c r="N25" s="129">
        <v>8</v>
      </c>
      <c r="O25" s="129" t="s">
        <v>1195</v>
      </c>
      <c r="P25" s="129" t="s">
        <v>1196</v>
      </c>
      <c r="Q25" s="129">
        <v>227</v>
      </c>
      <c r="R25" s="130" t="str">
        <f>IF(M25=Q25,"是","否")</f>
        <v>否</v>
      </c>
      <c r="S25" s="129">
        <f t="shared" si="0"/>
        <v>7.46</v>
      </c>
      <c r="T25" s="129" t="s">
        <v>1524</v>
      </c>
      <c r="U25" s="129" t="s">
        <v>1524</v>
      </c>
      <c r="V25" s="129" t="s">
        <v>1513</v>
      </c>
      <c r="W25" s="132">
        <v>0</v>
      </c>
    </row>
    <row r="26" spans="1:23" ht="47.25" customHeight="1">
      <c r="A26" s="146">
        <v>20</v>
      </c>
      <c r="B26" s="134" t="s">
        <v>1547</v>
      </c>
      <c r="C26" s="134" t="s">
        <v>1428</v>
      </c>
      <c r="D26" s="128" t="s">
        <v>1429</v>
      </c>
      <c r="E26" s="128" t="s">
        <v>1191</v>
      </c>
      <c r="F26" s="128" t="s">
        <v>1430</v>
      </c>
      <c r="G26" s="128" t="s">
        <v>1192</v>
      </c>
      <c r="H26" s="134" t="s">
        <v>1251</v>
      </c>
      <c r="I26" s="134" t="s">
        <v>1252</v>
      </c>
      <c r="J26" s="134" t="s">
        <v>1530</v>
      </c>
      <c r="K26" s="128" t="s">
        <v>20</v>
      </c>
      <c r="L26" s="128" t="s">
        <v>1432</v>
      </c>
      <c r="M26" s="129">
        <v>237</v>
      </c>
      <c r="N26" s="129">
        <v>8</v>
      </c>
      <c r="O26" s="129" t="s">
        <v>1195</v>
      </c>
      <c r="P26" s="129" t="s">
        <v>1196</v>
      </c>
      <c r="Q26" s="129">
        <v>219</v>
      </c>
      <c r="R26" s="130" t="str">
        <f>IF(M26=Q26,"是","否")</f>
        <v>否</v>
      </c>
      <c r="S26" s="129">
        <f t="shared" si="0"/>
        <v>7.2</v>
      </c>
      <c r="T26" s="129" t="s">
        <v>1524</v>
      </c>
      <c r="U26" s="129" t="s">
        <v>1524</v>
      </c>
      <c r="V26" s="129" t="s">
        <v>1513</v>
      </c>
      <c r="W26" s="132">
        <v>0</v>
      </c>
    </row>
  </sheetData>
  <sheetProtection/>
  <autoFilter ref="A6:W26">
    <sortState ref="A7:W26">
      <sortCondition sortBy="value" ref="B7:B26"/>
    </sortState>
  </autoFilter>
  <mergeCells count="24">
    <mergeCell ref="T5:U5"/>
    <mergeCell ref="V5:V6"/>
    <mergeCell ref="W5:W6"/>
    <mergeCell ref="M5:M6"/>
    <mergeCell ref="N5:N6"/>
    <mergeCell ref="O5:O6"/>
    <mergeCell ref="P5:P6"/>
    <mergeCell ref="Q5:S5"/>
    <mergeCell ref="G5:G6"/>
    <mergeCell ref="H5:H6"/>
    <mergeCell ref="I5:I6"/>
    <mergeCell ref="J5:J6"/>
    <mergeCell ref="K5:K6"/>
    <mergeCell ref="L5:L6"/>
    <mergeCell ref="A2:W2"/>
    <mergeCell ref="A4:L4"/>
    <mergeCell ref="M4:P4"/>
    <mergeCell ref="Q4:W4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8661417322834646" bottom="0.3937007874015748" header="0.31496062992125984" footer="0.31496062992125984"/>
  <pageSetup blackAndWhite="1" fitToHeight="0" fitToWidth="1" horizontalDpi="600" verticalDpi="600" orientation="landscape" paperSize="8" scale="73" r:id="rId1"/>
  <headerFooter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63">
      <selection activeCell="A78" sqref="A78"/>
    </sheetView>
  </sheetViews>
  <sheetFormatPr defaultColWidth="9.140625" defaultRowHeight="12.75"/>
  <cols>
    <col min="1" max="1" width="10.8515625" style="0" bestFit="1" customWidth="1"/>
    <col min="2" max="2" width="13.57421875" style="0" bestFit="1" customWidth="1"/>
    <col min="5" max="5" width="10.8515625" style="0" bestFit="1" customWidth="1"/>
    <col min="6" max="6" width="13.57421875" style="0" bestFit="1" customWidth="1"/>
  </cols>
  <sheetData>
    <row r="1" spans="1:5" ht="12.75">
      <c r="A1" s="62" t="s">
        <v>674</v>
      </c>
      <c r="E1" s="62" t="s">
        <v>677</v>
      </c>
    </row>
    <row r="2" spans="1:6" ht="13.5">
      <c r="A2" s="58" t="s">
        <v>663</v>
      </c>
      <c r="B2" s="59" t="s">
        <v>664</v>
      </c>
      <c r="E2" s="58" t="s">
        <v>663</v>
      </c>
      <c r="F2" s="59" t="s">
        <v>664</v>
      </c>
    </row>
    <row r="3" spans="1:6" ht="12.75">
      <c r="A3" s="60" t="s">
        <v>283</v>
      </c>
      <c r="B3" s="61">
        <v>320</v>
      </c>
      <c r="E3" t="s">
        <v>239</v>
      </c>
      <c r="F3">
        <v>210</v>
      </c>
    </row>
    <row r="4" spans="1:6" ht="12.75">
      <c r="A4" s="60" t="s">
        <v>665</v>
      </c>
      <c r="B4" s="61">
        <v>354</v>
      </c>
      <c r="E4" t="s">
        <v>675</v>
      </c>
      <c r="F4">
        <v>218</v>
      </c>
    </row>
    <row r="5" spans="1:6" ht="12.75">
      <c r="A5" s="60" t="s">
        <v>288</v>
      </c>
      <c r="B5" s="61">
        <v>325</v>
      </c>
      <c r="E5" t="s">
        <v>245</v>
      </c>
      <c r="F5">
        <v>106</v>
      </c>
    </row>
    <row r="6" spans="1:6" ht="12.75">
      <c r="A6" s="60" t="s">
        <v>291</v>
      </c>
      <c r="B6" s="61">
        <v>326</v>
      </c>
      <c r="E6" t="s">
        <v>248</v>
      </c>
      <c r="F6">
        <v>101</v>
      </c>
    </row>
    <row r="7" spans="1:6" ht="12.75">
      <c r="A7" s="60" t="s">
        <v>295</v>
      </c>
      <c r="B7" s="61">
        <v>303</v>
      </c>
      <c r="E7" t="s">
        <v>251</v>
      </c>
      <c r="F7">
        <v>127</v>
      </c>
    </row>
    <row r="8" spans="1:6" ht="12.75">
      <c r="A8" s="60" t="s">
        <v>298</v>
      </c>
      <c r="B8" s="61">
        <v>302</v>
      </c>
      <c r="E8" t="s">
        <v>227</v>
      </c>
      <c r="F8">
        <v>314</v>
      </c>
    </row>
    <row r="9" spans="1:6" ht="12.75">
      <c r="A9" s="60" t="s">
        <v>302</v>
      </c>
      <c r="B9" s="61">
        <v>295</v>
      </c>
      <c r="E9" t="s">
        <v>224</v>
      </c>
      <c r="F9">
        <v>255</v>
      </c>
    </row>
    <row r="10" spans="1:6" ht="12.75">
      <c r="A10" s="60" t="s">
        <v>306</v>
      </c>
      <c r="B10" s="61">
        <v>302</v>
      </c>
      <c r="E10" t="s">
        <v>221</v>
      </c>
      <c r="F10">
        <v>287</v>
      </c>
    </row>
    <row r="11" spans="1:6" ht="12.75">
      <c r="A11" s="60" t="s">
        <v>309</v>
      </c>
      <c r="B11" s="61">
        <v>317</v>
      </c>
      <c r="E11" t="s">
        <v>254</v>
      </c>
      <c r="F11">
        <v>1</v>
      </c>
    </row>
    <row r="12" spans="1:6" ht="12.75">
      <c r="A12" s="60" t="s">
        <v>312</v>
      </c>
      <c r="B12" s="61">
        <v>278</v>
      </c>
      <c r="E12" t="s">
        <v>257</v>
      </c>
      <c r="F12">
        <v>240</v>
      </c>
    </row>
    <row r="13" spans="1:6" ht="12.75">
      <c r="A13" s="60" t="s">
        <v>315</v>
      </c>
      <c r="B13" s="61">
        <v>311</v>
      </c>
      <c r="E13" t="s">
        <v>260</v>
      </c>
      <c r="F13">
        <v>211</v>
      </c>
    </row>
    <row r="14" spans="1:6" ht="12.75">
      <c r="A14" s="60" t="s">
        <v>318</v>
      </c>
      <c r="B14" s="61">
        <v>351</v>
      </c>
      <c r="E14" t="s">
        <v>263</v>
      </c>
      <c r="F14">
        <v>159</v>
      </c>
    </row>
    <row r="15" spans="1:6" ht="12.75">
      <c r="A15" s="60" t="s">
        <v>321</v>
      </c>
      <c r="B15" s="61">
        <v>326</v>
      </c>
      <c r="E15" t="s">
        <v>236</v>
      </c>
      <c r="F15">
        <v>220</v>
      </c>
    </row>
    <row r="16" spans="1:6" ht="12.75">
      <c r="A16" s="60" t="s">
        <v>324</v>
      </c>
      <c r="B16" s="61">
        <v>307</v>
      </c>
      <c r="E16" t="s">
        <v>233</v>
      </c>
      <c r="F16">
        <v>246</v>
      </c>
    </row>
    <row r="17" spans="1:6" ht="12.75">
      <c r="A17" s="60" t="s">
        <v>666</v>
      </c>
      <c r="B17" s="61">
        <v>316</v>
      </c>
      <c r="E17" t="s">
        <v>676</v>
      </c>
      <c r="F17">
        <v>143</v>
      </c>
    </row>
    <row r="18" spans="1:6" ht="12.75">
      <c r="A18" s="60" t="s">
        <v>329</v>
      </c>
      <c r="B18" s="61">
        <v>285</v>
      </c>
      <c r="E18" t="s">
        <v>214</v>
      </c>
      <c r="F18">
        <v>322</v>
      </c>
    </row>
    <row r="19" spans="1:6" ht="12.75">
      <c r="A19" s="60" t="s">
        <v>332</v>
      </c>
      <c r="B19" s="61">
        <v>318</v>
      </c>
      <c r="E19" t="s">
        <v>230</v>
      </c>
      <c r="F19">
        <v>298</v>
      </c>
    </row>
    <row r="20" spans="1:6" ht="12.75">
      <c r="A20" s="60" t="s">
        <v>667</v>
      </c>
      <c r="B20" s="61">
        <v>278</v>
      </c>
      <c r="E20" t="s">
        <v>218</v>
      </c>
      <c r="F20">
        <v>315</v>
      </c>
    </row>
    <row r="21" spans="1:6" ht="12.75">
      <c r="A21" s="60" t="s">
        <v>337</v>
      </c>
      <c r="B21" s="61">
        <v>322</v>
      </c>
      <c r="E21" t="s">
        <v>278</v>
      </c>
      <c r="F21">
        <v>157</v>
      </c>
    </row>
    <row r="22" spans="1:6" ht="12.75">
      <c r="A22" s="60" t="s">
        <v>668</v>
      </c>
      <c r="B22" s="61">
        <v>292</v>
      </c>
      <c r="E22" t="s">
        <v>268</v>
      </c>
      <c r="F22">
        <v>267</v>
      </c>
    </row>
    <row r="23" spans="1:6" ht="12.75">
      <c r="A23" s="60" t="s">
        <v>342</v>
      </c>
      <c r="B23" s="61">
        <v>229</v>
      </c>
      <c r="E23" t="s">
        <v>272</v>
      </c>
      <c r="F23">
        <v>24</v>
      </c>
    </row>
    <row r="24" spans="1:6" ht="12.75">
      <c r="A24" s="60" t="s">
        <v>345</v>
      </c>
      <c r="B24" s="61">
        <v>259</v>
      </c>
      <c r="E24" t="s">
        <v>275</v>
      </c>
      <c r="F24">
        <v>345</v>
      </c>
    </row>
    <row r="25" spans="1:2" ht="12.75">
      <c r="A25" s="60" t="s">
        <v>348</v>
      </c>
      <c r="B25" s="61">
        <v>301</v>
      </c>
    </row>
    <row r="26" spans="1:2" ht="12.75">
      <c r="A26" s="60" t="s">
        <v>669</v>
      </c>
      <c r="B26" s="61">
        <v>245</v>
      </c>
    </row>
    <row r="27" spans="1:2" ht="12.75">
      <c r="A27" s="60" t="s">
        <v>353</v>
      </c>
      <c r="B27" s="61">
        <v>92</v>
      </c>
    </row>
    <row r="28" spans="1:2" ht="12.75">
      <c r="A28" s="60" t="s">
        <v>670</v>
      </c>
      <c r="B28" s="61">
        <v>267</v>
      </c>
    </row>
    <row r="29" spans="1:2" ht="12.75">
      <c r="A29" s="60" t="s">
        <v>359</v>
      </c>
      <c r="B29" s="61">
        <v>358</v>
      </c>
    </row>
    <row r="30" spans="1:2" ht="12.75">
      <c r="A30" s="60" t="s">
        <v>362</v>
      </c>
      <c r="B30" s="61">
        <v>301</v>
      </c>
    </row>
    <row r="31" spans="1:2" ht="12.75">
      <c r="A31" s="60" t="s">
        <v>671</v>
      </c>
      <c r="B31" s="61">
        <v>353</v>
      </c>
    </row>
    <row r="32" spans="1:2" ht="12.75">
      <c r="A32" s="60" t="s">
        <v>367</v>
      </c>
      <c r="B32" s="61">
        <v>361</v>
      </c>
    </row>
    <row r="33" spans="1:2" ht="12.75">
      <c r="A33" s="60" t="s">
        <v>370</v>
      </c>
      <c r="B33" s="61">
        <v>274</v>
      </c>
    </row>
    <row r="34" spans="1:2" ht="12.75">
      <c r="A34" s="60" t="s">
        <v>373</v>
      </c>
      <c r="B34" s="61">
        <v>307</v>
      </c>
    </row>
    <row r="35" spans="1:2" ht="12.75">
      <c r="A35" s="60" t="s">
        <v>376</v>
      </c>
      <c r="B35" s="61">
        <v>323</v>
      </c>
    </row>
    <row r="36" spans="1:2" ht="12.75">
      <c r="A36" s="60" t="s">
        <v>379</v>
      </c>
      <c r="B36" s="61">
        <v>114</v>
      </c>
    </row>
    <row r="37" spans="1:2" ht="12.75">
      <c r="A37" s="60" t="s">
        <v>382</v>
      </c>
      <c r="B37" s="61">
        <v>350</v>
      </c>
    </row>
    <row r="38" spans="1:2" ht="12.75">
      <c r="A38" s="60" t="s">
        <v>385</v>
      </c>
      <c r="B38" s="61">
        <v>325</v>
      </c>
    </row>
    <row r="39" spans="1:2" ht="12.75">
      <c r="A39" s="60" t="s">
        <v>388</v>
      </c>
      <c r="B39" s="61">
        <v>325</v>
      </c>
    </row>
    <row r="40" spans="1:2" ht="12.75">
      <c r="A40" s="60" t="s">
        <v>672</v>
      </c>
      <c r="B40" s="61">
        <v>297</v>
      </c>
    </row>
    <row r="41" spans="1:2" ht="12.75">
      <c r="A41" s="60" t="s">
        <v>673</v>
      </c>
      <c r="B41" s="61">
        <v>319</v>
      </c>
    </row>
    <row r="42" spans="1:2" ht="12.75">
      <c r="A42" s="60" t="s">
        <v>395</v>
      </c>
      <c r="B42" s="61">
        <v>120</v>
      </c>
    </row>
    <row r="43" spans="1:2" ht="12.75">
      <c r="A43" s="60" t="s">
        <v>398</v>
      </c>
      <c r="B43" s="61">
        <v>257</v>
      </c>
    </row>
    <row r="44" spans="1:2" ht="12.75">
      <c r="A44" s="60" t="s">
        <v>404</v>
      </c>
      <c r="B44" s="61">
        <v>322</v>
      </c>
    </row>
    <row r="45" spans="1:2" ht="12.75">
      <c r="A45" s="60" t="s">
        <v>407</v>
      </c>
      <c r="B45" s="61">
        <v>318</v>
      </c>
    </row>
    <row r="46" spans="1:2" ht="12.75">
      <c r="A46" s="60" t="s">
        <v>410</v>
      </c>
      <c r="B46" s="61">
        <v>323</v>
      </c>
    </row>
    <row r="47" spans="1:2" ht="12.75">
      <c r="A47" s="60" t="s">
        <v>413</v>
      </c>
      <c r="B47" s="61">
        <v>325</v>
      </c>
    </row>
    <row r="48" spans="1:2" ht="12.75">
      <c r="A48" s="60" t="s">
        <v>416</v>
      </c>
      <c r="B48" s="61">
        <v>348</v>
      </c>
    </row>
    <row r="49" spans="1:2" ht="12.75">
      <c r="A49" s="60" t="s">
        <v>419</v>
      </c>
      <c r="B49" s="61">
        <v>360</v>
      </c>
    </row>
    <row r="50" spans="1:2" ht="12.75">
      <c r="A50" s="60" t="s">
        <v>422</v>
      </c>
      <c r="B50" s="61">
        <v>274</v>
      </c>
    </row>
    <row r="51" spans="1:2" ht="12.75">
      <c r="A51" s="60" t="s">
        <v>425</v>
      </c>
      <c r="B51" s="61">
        <v>258</v>
      </c>
    </row>
    <row r="52" spans="1:2" ht="12.75">
      <c r="A52" s="60" t="s">
        <v>429</v>
      </c>
      <c r="B52" s="61">
        <v>361</v>
      </c>
    </row>
    <row r="53" spans="1:2" ht="12.75">
      <c r="A53" s="60" t="s">
        <v>438</v>
      </c>
      <c r="B53" s="61">
        <v>107</v>
      </c>
    </row>
    <row r="54" spans="1:2" ht="12.75">
      <c r="A54" s="60" t="s">
        <v>441</v>
      </c>
      <c r="B54" s="61">
        <v>261</v>
      </c>
    </row>
    <row r="55" spans="1:2" ht="12.75">
      <c r="A55" s="60" t="s">
        <v>447</v>
      </c>
      <c r="B55" s="61">
        <v>255</v>
      </c>
    </row>
    <row r="56" spans="1:2" ht="12.75">
      <c r="A56" s="60" t="s">
        <v>450</v>
      </c>
      <c r="B56" s="61">
        <v>140</v>
      </c>
    </row>
    <row r="57" spans="1:2" ht="12.75">
      <c r="A57" s="60" t="s">
        <v>453</v>
      </c>
      <c r="B57" s="61">
        <v>252</v>
      </c>
    </row>
    <row r="58" spans="1:2" ht="12.75">
      <c r="A58" s="60" t="s">
        <v>456</v>
      </c>
      <c r="B58" s="61">
        <v>261</v>
      </c>
    </row>
    <row r="59" spans="1:2" ht="12.75">
      <c r="A59" s="60" t="s">
        <v>459</v>
      </c>
      <c r="B59" s="61">
        <v>364</v>
      </c>
    </row>
    <row r="60" spans="1:2" ht="12.75">
      <c r="A60" s="60" t="s">
        <v>462</v>
      </c>
      <c r="B60" s="61">
        <v>183</v>
      </c>
    </row>
    <row r="61" spans="1:2" ht="12.75">
      <c r="A61" s="60" t="s">
        <v>465</v>
      </c>
      <c r="B61" s="61">
        <v>185</v>
      </c>
    </row>
    <row r="62" spans="1:2" ht="12.75">
      <c r="A62" s="60" t="s">
        <v>468</v>
      </c>
      <c r="B62" s="61">
        <v>58</v>
      </c>
    </row>
    <row r="63" spans="1:2" ht="12.75">
      <c r="A63" s="60" t="s">
        <v>471</v>
      </c>
      <c r="B63" s="61">
        <v>250</v>
      </c>
    </row>
    <row r="64" spans="1:2" ht="12.75">
      <c r="A64" s="60" t="s">
        <v>474</v>
      </c>
      <c r="B64" s="61">
        <v>300</v>
      </c>
    </row>
    <row r="65" spans="1:2" ht="12.75">
      <c r="A65" s="60" t="s">
        <v>480</v>
      </c>
      <c r="B65" s="61">
        <v>174</v>
      </c>
    </row>
    <row r="66" spans="1:2" ht="12.75">
      <c r="A66" s="60" t="s">
        <v>483</v>
      </c>
      <c r="B66" s="61">
        <v>242</v>
      </c>
    </row>
    <row r="67" spans="1:2" ht="12.75">
      <c r="A67" s="60" t="s">
        <v>486</v>
      </c>
      <c r="B67" s="61">
        <v>126</v>
      </c>
    </row>
    <row r="68" spans="1:2" ht="12.75">
      <c r="A68" s="60" t="s">
        <v>489</v>
      </c>
      <c r="B68" s="61">
        <v>234</v>
      </c>
    </row>
    <row r="69" spans="1:2" ht="12.75">
      <c r="A69" s="60" t="s">
        <v>492</v>
      </c>
      <c r="B69" s="61">
        <v>232</v>
      </c>
    </row>
    <row r="70" spans="1:2" ht="12.75">
      <c r="A70" s="60" t="s">
        <v>495</v>
      </c>
      <c r="B70" s="61">
        <v>260</v>
      </c>
    </row>
    <row r="71" spans="1:2" ht="12.75">
      <c r="A71" s="60" t="s">
        <v>499</v>
      </c>
      <c r="B71" s="61">
        <v>255</v>
      </c>
    </row>
    <row r="72" spans="1:2" ht="12.75">
      <c r="A72" s="60" t="s">
        <v>502</v>
      </c>
      <c r="B72" s="61">
        <v>345</v>
      </c>
    </row>
    <row r="73" spans="1:2" ht="12.75">
      <c r="A73" s="60" t="s">
        <v>505</v>
      </c>
      <c r="B73" s="61">
        <v>174</v>
      </c>
    </row>
    <row r="74" spans="1:2" ht="12.75">
      <c r="A74" s="60" t="s">
        <v>508</v>
      </c>
      <c r="B74" s="61">
        <v>115</v>
      </c>
    </row>
    <row r="75" spans="1:2" ht="12.75">
      <c r="A75" s="60" t="s">
        <v>511</v>
      </c>
      <c r="B75" s="61">
        <v>234</v>
      </c>
    </row>
    <row r="76" spans="1:2" ht="12.75">
      <c r="A76" s="60" t="s">
        <v>514</v>
      </c>
      <c r="B76" s="61">
        <v>241</v>
      </c>
    </row>
    <row r="77" spans="1:2" ht="12.75">
      <c r="A77" s="60" t="s">
        <v>517</v>
      </c>
      <c r="B77" s="61">
        <v>361</v>
      </c>
    </row>
    <row r="78" spans="1:2" ht="12.75">
      <c r="A78" s="118" t="s">
        <v>401</v>
      </c>
      <c r="B78">
        <v>19</v>
      </c>
    </row>
    <row r="79" spans="1:2" ht="12.75">
      <c r="A79" t="s">
        <v>432</v>
      </c>
      <c r="B79">
        <v>241</v>
      </c>
    </row>
    <row r="80" spans="1:2" ht="12.75">
      <c r="A80" s="118" t="s">
        <v>435</v>
      </c>
      <c r="B80">
        <v>62</v>
      </c>
    </row>
    <row r="81" spans="1:2" ht="12.75">
      <c r="A81" t="s">
        <v>444</v>
      </c>
      <c r="B81">
        <v>60</v>
      </c>
    </row>
    <row r="82" spans="1:2" ht="12.75">
      <c r="A82" t="s">
        <v>477</v>
      </c>
      <c r="B82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pane xSplit="2" ySplit="1" topLeftCell="E2" activePane="bottomRight" state="frozen"/>
      <selection pane="topLeft" activeCell="A78" sqref="A78"/>
      <selection pane="topRight" activeCell="A78" sqref="A78"/>
      <selection pane="bottomLeft" activeCell="A78" sqref="A78"/>
      <selection pane="bottomRight" activeCell="Q1" sqref="Q1:R16384"/>
    </sheetView>
  </sheetViews>
  <sheetFormatPr defaultColWidth="8.8515625" defaultRowHeight="12.75"/>
  <cols>
    <col min="1" max="1" width="5.57421875" style="85" bestFit="1" customWidth="1"/>
    <col min="2" max="2" width="10.57421875" style="85" bestFit="1" customWidth="1"/>
    <col min="3" max="3" width="13.57421875" style="86" customWidth="1"/>
    <col min="4" max="4" width="10.140625" style="86" customWidth="1"/>
    <col min="5" max="5" width="17.00390625" style="86" customWidth="1"/>
    <col min="6" max="8" width="13.57421875" style="86" customWidth="1"/>
    <col min="9" max="9" width="13.7109375" style="86" customWidth="1"/>
    <col min="10" max="10" width="13.57421875" style="86" customWidth="1"/>
    <col min="11" max="11" width="17.7109375" style="86" customWidth="1"/>
    <col min="12" max="14" width="13.57421875" style="86" customWidth="1"/>
    <col min="15" max="15" width="7.140625" style="86" customWidth="1"/>
    <col min="16" max="16" width="5.140625" style="88" customWidth="1"/>
    <col min="17" max="16384" width="8.8515625" style="84" customWidth="1"/>
  </cols>
  <sheetData>
    <row r="1" spans="1:16" ht="28.5">
      <c r="A1" s="74" t="s">
        <v>834</v>
      </c>
      <c r="B1" s="74" t="s">
        <v>804</v>
      </c>
      <c r="C1" s="63" t="s">
        <v>835</v>
      </c>
      <c r="D1" s="63" t="s">
        <v>836</v>
      </c>
      <c r="E1" s="63" t="s">
        <v>837</v>
      </c>
      <c r="F1" s="63" t="s">
        <v>678</v>
      </c>
      <c r="G1" s="63" t="s">
        <v>838</v>
      </c>
      <c r="H1" s="63" t="s">
        <v>679</v>
      </c>
      <c r="I1" s="63" t="s">
        <v>839</v>
      </c>
      <c r="J1" s="63" t="s">
        <v>680</v>
      </c>
      <c r="K1" s="63" t="s">
        <v>840</v>
      </c>
      <c r="L1" s="63" t="s">
        <v>681</v>
      </c>
      <c r="M1" s="63" t="s">
        <v>841</v>
      </c>
      <c r="N1" s="63" t="s">
        <v>682</v>
      </c>
      <c r="O1" s="111" t="s">
        <v>842</v>
      </c>
      <c r="P1" s="115" t="s">
        <v>1279</v>
      </c>
    </row>
    <row r="2" spans="1:16" ht="18" customHeight="1">
      <c r="A2" s="75" t="s">
        <v>805</v>
      </c>
      <c r="B2" s="75" t="s">
        <v>843</v>
      </c>
      <c r="C2" s="76" t="s">
        <v>806</v>
      </c>
      <c r="D2" s="76" t="s">
        <v>844</v>
      </c>
      <c r="E2" s="76" t="s">
        <v>845</v>
      </c>
      <c r="F2" s="76" t="s">
        <v>846</v>
      </c>
      <c r="G2" s="76" t="s">
        <v>807</v>
      </c>
      <c r="H2" s="76" t="s">
        <v>807</v>
      </c>
      <c r="I2" s="76" t="s">
        <v>807</v>
      </c>
      <c r="J2" s="76" t="s">
        <v>807</v>
      </c>
      <c r="K2" s="76" t="s">
        <v>807</v>
      </c>
      <c r="L2" s="76" t="s">
        <v>807</v>
      </c>
      <c r="M2" s="76" t="s">
        <v>807</v>
      </c>
      <c r="N2" s="113" t="s">
        <v>847</v>
      </c>
      <c r="O2" s="113">
        <v>21</v>
      </c>
      <c r="P2" s="88">
        <f>365-O2</f>
        <v>344</v>
      </c>
    </row>
    <row r="3" spans="1:16" ht="18" customHeight="1">
      <c r="A3" s="75" t="s">
        <v>808</v>
      </c>
      <c r="B3" s="75" t="s">
        <v>848</v>
      </c>
      <c r="C3" s="76" t="s">
        <v>807</v>
      </c>
      <c r="D3" s="76" t="s">
        <v>807</v>
      </c>
      <c r="E3" s="76" t="s">
        <v>849</v>
      </c>
      <c r="F3" s="76" t="s">
        <v>807</v>
      </c>
      <c r="G3" s="76" t="s">
        <v>807</v>
      </c>
      <c r="H3" s="76" t="s">
        <v>807</v>
      </c>
      <c r="I3" s="76" t="s">
        <v>807</v>
      </c>
      <c r="J3" s="76" t="s">
        <v>807</v>
      </c>
      <c r="K3" s="76" t="s">
        <v>850</v>
      </c>
      <c r="L3" s="76" t="s">
        <v>851</v>
      </c>
      <c r="M3" s="76" t="s">
        <v>852</v>
      </c>
      <c r="N3" s="76" t="s">
        <v>853</v>
      </c>
      <c r="O3" s="76">
        <v>9</v>
      </c>
      <c r="P3" s="88">
        <f aca="true" t="shared" si="0" ref="P3:P66">365-O3</f>
        <v>356</v>
      </c>
    </row>
    <row r="4" spans="1:16" ht="38.25">
      <c r="A4" s="75" t="s">
        <v>547</v>
      </c>
      <c r="B4" s="75" t="s">
        <v>854</v>
      </c>
      <c r="C4" s="76" t="s">
        <v>807</v>
      </c>
      <c r="D4" s="76" t="s">
        <v>855</v>
      </c>
      <c r="E4" s="76" t="s">
        <v>856</v>
      </c>
      <c r="F4" s="76" t="s">
        <v>857</v>
      </c>
      <c r="G4" s="76" t="s">
        <v>807</v>
      </c>
      <c r="H4" s="76" t="s">
        <v>807</v>
      </c>
      <c r="I4" s="76" t="s">
        <v>807</v>
      </c>
      <c r="J4" s="76" t="s">
        <v>807</v>
      </c>
      <c r="K4" s="76" t="s">
        <v>807</v>
      </c>
      <c r="L4" s="76" t="s">
        <v>807</v>
      </c>
      <c r="M4" s="76" t="s">
        <v>807</v>
      </c>
      <c r="N4" s="76" t="s">
        <v>807</v>
      </c>
      <c r="O4" s="76">
        <v>19</v>
      </c>
      <c r="P4" s="88">
        <f t="shared" si="0"/>
        <v>346</v>
      </c>
    </row>
    <row r="5" spans="1:16" ht="18" customHeight="1">
      <c r="A5" s="75" t="s">
        <v>548</v>
      </c>
      <c r="B5" s="75" t="s">
        <v>858</v>
      </c>
      <c r="C5" s="76" t="s">
        <v>807</v>
      </c>
      <c r="D5" s="76" t="s">
        <v>807</v>
      </c>
      <c r="E5" s="76" t="s">
        <v>807</v>
      </c>
      <c r="F5" s="76" t="s">
        <v>807</v>
      </c>
      <c r="G5" s="76" t="s">
        <v>807</v>
      </c>
      <c r="H5" s="76" t="s">
        <v>807</v>
      </c>
      <c r="I5" s="76" t="s">
        <v>807</v>
      </c>
      <c r="J5" s="76" t="s">
        <v>807</v>
      </c>
      <c r="K5" s="76" t="s">
        <v>807</v>
      </c>
      <c r="L5" s="76" t="s">
        <v>807</v>
      </c>
      <c r="M5" s="76" t="s">
        <v>807</v>
      </c>
      <c r="N5" s="76" t="s">
        <v>807</v>
      </c>
      <c r="O5" s="76">
        <v>0</v>
      </c>
      <c r="P5" s="88">
        <f t="shared" si="0"/>
        <v>365</v>
      </c>
    </row>
    <row r="6" spans="1:16" ht="25.5">
      <c r="A6" s="75" t="s">
        <v>20</v>
      </c>
      <c r="B6" s="75" t="s">
        <v>859</v>
      </c>
      <c r="C6" s="76" t="s">
        <v>807</v>
      </c>
      <c r="D6" s="76" t="s">
        <v>765</v>
      </c>
      <c r="E6" s="76" t="s">
        <v>860</v>
      </c>
      <c r="F6" s="76" t="s">
        <v>861</v>
      </c>
      <c r="G6" s="76" t="s">
        <v>807</v>
      </c>
      <c r="H6" s="76" t="s">
        <v>807</v>
      </c>
      <c r="I6" s="76" t="s">
        <v>862</v>
      </c>
      <c r="J6" s="76" t="s">
        <v>807</v>
      </c>
      <c r="K6" s="76" t="s">
        <v>807</v>
      </c>
      <c r="L6" s="76" t="s">
        <v>863</v>
      </c>
      <c r="M6" s="76" t="s">
        <v>850</v>
      </c>
      <c r="N6" s="76" t="s">
        <v>766</v>
      </c>
      <c r="O6" s="76">
        <v>37</v>
      </c>
      <c r="P6" s="88">
        <f t="shared" si="0"/>
        <v>328</v>
      </c>
    </row>
    <row r="7" spans="1:16" ht="12.75">
      <c r="A7" s="75" t="s">
        <v>549</v>
      </c>
      <c r="B7" s="75" t="s">
        <v>1259</v>
      </c>
      <c r="C7" s="76" t="s">
        <v>864</v>
      </c>
      <c r="D7" s="76" t="s">
        <v>865</v>
      </c>
      <c r="E7" s="76" t="s">
        <v>1260</v>
      </c>
      <c r="F7" s="76" t="s">
        <v>1261</v>
      </c>
      <c r="G7" s="76" t="s">
        <v>807</v>
      </c>
      <c r="H7" s="76" t="s">
        <v>849</v>
      </c>
      <c r="I7" s="76" t="s">
        <v>1262</v>
      </c>
      <c r="J7" s="76" t="s">
        <v>807</v>
      </c>
      <c r="K7" s="76" t="s">
        <v>807</v>
      </c>
      <c r="L7" s="76" t="s">
        <v>1262</v>
      </c>
      <c r="M7" s="76" t="s">
        <v>1262</v>
      </c>
      <c r="N7" s="76" t="s">
        <v>807</v>
      </c>
      <c r="O7" s="76">
        <v>63</v>
      </c>
      <c r="P7" s="88">
        <f t="shared" si="0"/>
        <v>302</v>
      </c>
    </row>
    <row r="8" spans="1:16" s="110" customFormat="1" ht="21" customHeight="1">
      <c r="A8" s="107" t="s">
        <v>550</v>
      </c>
      <c r="B8" s="107" t="s">
        <v>867</v>
      </c>
      <c r="C8" s="108" t="s">
        <v>806</v>
      </c>
      <c r="D8" s="108" t="s">
        <v>807</v>
      </c>
      <c r="E8" s="108" t="s">
        <v>1253</v>
      </c>
      <c r="F8" s="108" t="s">
        <v>683</v>
      </c>
      <c r="G8" s="108" t="s">
        <v>807</v>
      </c>
      <c r="H8" s="108" t="s">
        <v>807</v>
      </c>
      <c r="I8" s="108" t="s">
        <v>811</v>
      </c>
      <c r="J8" s="108" t="s">
        <v>812</v>
      </c>
      <c r="K8" s="108" t="s">
        <v>813</v>
      </c>
      <c r="L8" s="108" t="s">
        <v>807</v>
      </c>
      <c r="M8" s="108" t="s">
        <v>807</v>
      </c>
      <c r="N8" s="108" t="s">
        <v>807</v>
      </c>
      <c r="O8" s="108">
        <v>32</v>
      </c>
      <c r="P8" s="109">
        <f t="shared" si="0"/>
        <v>333</v>
      </c>
    </row>
    <row r="9" spans="1:16" ht="23.25" customHeight="1">
      <c r="A9" s="75" t="s">
        <v>551</v>
      </c>
      <c r="B9" s="75" t="s">
        <v>868</v>
      </c>
      <c r="C9" s="76" t="s">
        <v>683</v>
      </c>
      <c r="D9" s="76" t="s">
        <v>683</v>
      </c>
      <c r="E9" s="76" t="s">
        <v>683</v>
      </c>
      <c r="F9" s="76" t="s">
        <v>683</v>
      </c>
      <c r="G9" s="76" t="s">
        <v>683</v>
      </c>
      <c r="H9" s="76" t="s">
        <v>683</v>
      </c>
      <c r="I9" s="76" t="s">
        <v>683</v>
      </c>
      <c r="J9" s="76" t="s">
        <v>683</v>
      </c>
      <c r="K9" s="76" t="s">
        <v>711</v>
      </c>
      <c r="L9" s="76" t="s">
        <v>683</v>
      </c>
      <c r="M9" s="76" t="s">
        <v>683</v>
      </c>
      <c r="N9" s="76" t="s">
        <v>683</v>
      </c>
      <c r="O9" s="76">
        <v>13</v>
      </c>
      <c r="P9" s="88">
        <f t="shared" si="0"/>
        <v>352</v>
      </c>
    </row>
    <row r="10" spans="1:16" s="110" customFormat="1" ht="30" customHeight="1">
      <c r="A10" s="107" t="s">
        <v>814</v>
      </c>
      <c r="B10" s="107" t="s">
        <v>1254</v>
      </c>
      <c r="C10" s="108" t="s">
        <v>683</v>
      </c>
      <c r="D10" s="108" t="s">
        <v>705</v>
      </c>
      <c r="E10" s="108" t="s">
        <v>1257</v>
      </c>
      <c r="F10" s="108" t="s">
        <v>1258</v>
      </c>
      <c r="G10" s="108" t="s">
        <v>1255</v>
      </c>
      <c r="H10" s="108" t="s">
        <v>683</v>
      </c>
      <c r="I10" s="108" t="s">
        <v>683</v>
      </c>
      <c r="J10" s="108" t="s">
        <v>683</v>
      </c>
      <c r="K10" s="108" t="s">
        <v>683</v>
      </c>
      <c r="L10" s="108" t="s">
        <v>683</v>
      </c>
      <c r="M10" s="108" t="s">
        <v>683</v>
      </c>
      <c r="N10" s="108" t="s">
        <v>683</v>
      </c>
      <c r="O10" s="108">
        <v>12</v>
      </c>
      <c r="P10" s="109">
        <f t="shared" si="0"/>
        <v>353</v>
      </c>
    </row>
    <row r="11" spans="1:16" ht="25.5">
      <c r="A11" s="75" t="s">
        <v>815</v>
      </c>
      <c r="B11" s="75" t="s">
        <v>869</v>
      </c>
      <c r="C11" s="76" t="s">
        <v>807</v>
      </c>
      <c r="D11" s="76" t="s">
        <v>807</v>
      </c>
      <c r="E11" s="76" t="s">
        <v>807</v>
      </c>
      <c r="F11" s="106" t="s">
        <v>1256</v>
      </c>
      <c r="G11" s="76" t="s">
        <v>807</v>
      </c>
      <c r="H11" s="76" t="s">
        <v>807</v>
      </c>
      <c r="I11" s="76" t="s">
        <v>807</v>
      </c>
      <c r="J11" s="76" t="s">
        <v>807</v>
      </c>
      <c r="K11" s="76" t="s">
        <v>807</v>
      </c>
      <c r="L11" s="76" t="s">
        <v>807</v>
      </c>
      <c r="M11" s="76" t="s">
        <v>807</v>
      </c>
      <c r="N11" s="76" t="s">
        <v>870</v>
      </c>
      <c r="O11" s="76">
        <v>12</v>
      </c>
      <c r="P11" s="88">
        <f t="shared" si="0"/>
        <v>353</v>
      </c>
    </row>
    <row r="12" spans="1:16" ht="38.25">
      <c r="A12" s="75" t="s">
        <v>554</v>
      </c>
      <c r="B12" s="75" t="s">
        <v>871</v>
      </c>
      <c r="C12" s="76" t="s">
        <v>872</v>
      </c>
      <c r="D12" s="76" t="s">
        <v>873</v>
      </c>
      <c r="E12" s="76" t="s">
        <v>874</v>
      </c>
      <c r="F12" s="76" t="s">
        <v>875</v>
      </c>
      <c r="G12" s="76" t="s">
        <v>807</v>
      </c>
      <c r="H12" s="76" t="s">
        <v>876</v>
      </c>
      <c r="I12" s="76" t="s">
        <v>807</v>
      </c>
      <c r="J12" s="76" t="s">
        <v>807</v>
      </c>
      <c r="K12" s="76" t="s">
        <v>877</v>
      </c>
      <c r="L12" s="76" t="s">
        <v>816</v>
      </c>
      <c r="M12" s="76" t="s">
        <v>878</v>
      </c>
      <c r="N12" s="76" t="s">
        <v>850</v>
      </c>
      <c r="O12" s="76">
        <v>25</v>
      </c>
      <c r="P12" s="88">
        <f t="shared" si="0"/>
        <v>340</v>
      </c>
    </row>
    <row r="13" spans="1:16" ht="18" customHeight="1">
      <c r="A13" s="75" t="s">
        <v>555</v>
      </c>
      <c r="B13" s="75" t="s">
        <v>879</v>
      </c>
      <c r="C13" s="76" t="s">
        <v>704</v>
      </c>
      <c r="D13" s="76" t="s">
        <v>713</v>
      </c>
      <c r="E13" s="76" t="s">
        <v>683</v>
      </c>
      <c r="F13" s="76" t="s">
        <v>683</v>
      </c>
      <c r="G13" s="76" t="s">
        <v>714</v>
      </c>
      <c r="H13" s="76" t="s">
        <v>683</v>
      </c>
      <c r="I13" s="76" t="s">
        <v>715</v>
      </c>
      <c r="J13" s="76" t="s">
        <v>683</v>
      </c>
      <c r="K13" s="76" t="s">
        <v>683</v>
      </c>
      <c r="L13" s="76" t="s">
        <v>683</v>
      </c>
      <c r="M13" s="76" t="s">
        <v>706</v>
      </c>
      <c r="N13" s="76" t="s">
        <v>683</v>
      </c>
      <c r="O13" s="76">
        <v>9</v>
      </c>
      <c r="P13" s="88">
        <f t="shared" si="0"/>
        <v>356</v>
      </c>
    </row>
    <row r="14" spans="1:16" ht="27" customHeight="1">
      <c r="A14" s="75" t="s">
        <v>556</v>
      </c>
      <c r="B14" s="75" t="s">
        <v>880</v>
      </c>
      <c r="C14" s="76" t="s">
        <v>881</v>
      </c>
      <c r="D14" s="76" t="s">
        <v>881</v>
      </c>
      <c r="E14" s="76" t="s">
        <v>881</v>
      </c>
      <c r="F14" s="76" t="s">
        <v>881</v>
      </c>
      <c r="G14" s="76" t="s">
        <v>807</v>
      </c>
      <c r="H14" s="76" t="s">
        <v>807</v>
      </c>
      <c r="I14" s="76" t="s">
        <v>807</v>
      </c>
      <c r="J14" s="76" t="s">
        <v>807</v>
      </c>
      <c r="K14" s="76" t="s">
        <v>882</v>
      </c>
      <c r="L14" s="76" t="s">
        <v>807</v>
      </c>
      <c r="M14" s="76" t="s">
        <v>882</v>
      </c>
      <c r="N14" s="76" t="s">
        <v>850</v>
      </c>
      <c r="O14" s="76">
        <v>0</v>
      </c>
      <c r="P14" s="88">
        <f t="shared" si="0"/>
        <v>365</v>
      </c>
    </row>
    <row r="15" spans="1:16" ht="27" customHeight="1">
      <c r="A15" s="75" t="s">
        <v>817</v>
      </c>
      <c r="B15" s="75" t="s">
        <v>883</v>
      </c>
      <c r="C15" s="76" t="s">
        <v>807</v>
      </c>
      <c r="D15" s="76" t="s">
        <v>807</v>
      </c>
      <c r="E15" s="76" t="s">
        <v>850</v>
      </c>
      <c r="F15" s="76" t="s">
        <v>850</v>
      </c>
      <c r="G15" s="76" t="s">
        <v>850</v>
      </c>
      <c r="H15" s="76" t="s">
        <v>807</v>
      </c>
      <c r="I15" s="76" t="s">
        <v>850</v>
      </c>
      <c r="J15" s="76" t="s">
        <v>884</v>
      </c>
      <c r="K15" s="76" t="s">
        <v>807</v>
      </c>
      <c r="L15" s="76" t="s">
        <v>851</v>
      </c>
      <c r="M15" s="76" t="s">
        <v>885</v>
      </c>
      <c r="N15" s="76" t="s">
        <v>847</v>
      </c>
      <c r="O15" s="76">
        <v>19</v>
      </c>
      <c r="P15" s="88">
        <f t="shared" si="0"/>
        <v>346</v>
      </c>
    </row>
    <row r="16" spans="1:16" ht="27" customHeight="1">
      <c r="A16" s="75" t="s">
        <v>818</v>
      </c>
      <c r="B16" s="75" t="s">
        <v>886</v>
      </c>
      <c r="C16" s="76" t="s">
        <v>887</v>
      </c>
      <c r="D16" s="76" t="s">
        <v>888</v>
      </c>
      <c r="E16" s="76" t="s">
        <v>887</v>
      </c>
      <c r="F16" s="76" t="s">
        <v>887</v>
      </c>
      <c r="G16" s="76" t="s">
        <v>703</v>
      </c>
      <c r="H16" s="76" t="s">
        <v>703</v>
      </c>
      <c r="I16" s="76" t="s">
        <v>889</v>
      </c>
      <c r="J16" s="76" t="s">
        <v>703</v>
      </c>
      <c r="K16" s="76" t="s">
        <v>890</v>
      </c>
      <c r="L16" s="76" t="s">
        <v>891</v>
      </c>
      <c r="M16" s="76" t="s">
        <v>887</v>
      </c>
      <c r="N16" s="76" t="s">
        <v>887</v>
      </c>
      <c r="O16" s="76">
        <v>10</v>
      </c>
      <c r="P16" s="88">
        <f t="shared" si="0"/>
        <v>355</v>
      </c>
    </row>
    <row r="17" spans="1:16" ht="25.5">
      <c r="A17" s="75" t="s">
        <v>559</v>
      </c>
      <c r="B17" s="75" t="s">
        <v>892</v>
      </c>
      <c r="C17" s="76" t="s">
        <v>683</v>
      </c>
      <c r="D17" s="76" t="s">
        <v>1092</v>
      </c>
      <c r="E17" s="76" t="s">
        <v>716</v>
      </c>
      <c r="F17" s="76" t="s">
        <v>683</v>
      </c>
      <c r="G17" s="76" t="s">
        <v>717</v>
      </c>
      <c r="H17" s="76" t="s">
        <v>683</v>
      </c>
      <c r="I17" s="76" t="s">
        <v>1093</v>
      </c>
      <c r="J17" s="76" t="s">
        <v>683</v>
      </c>
      <c r="K17" s="76" t="s">
        <v>718</v>
      </c>
      <c r="L17" s="76" t="s">
        <v>1094</v>
      </c>
      <c r="M17" s="76" t="s">
        <v>710</v>
      </c>
      <c r="N17" s="76" t="s">
        <v>1095</v>
      </c>
      <c r="O17" s="76">
        <v>37</v>
      </c>
      <c r="P17" s="88">
        <f t="shared" si="0"/>
        <v>328</v>
      </c>
    </row>
    <row r="18" spans="1:16" ht="25.5">
      <c r="A18" s="75" t="s">
        <v>560</v>
      </c>
      <c r="B18" s="75" t="s">
        <v>893</v>
      </c>
      <c r="C18" s="76" t="s">
        <v>767</v>
      </c>
      <c r="D18" s="76" t="s">
        <v>894</v>
      </c>
      <c r="E18" s="76" t="s">
        <v>895</v>
      </c>
      <c r="F18" s="76" t="s">
        <v>896</v>
      </c>
      <c r="G18" s="76" t="s">
        <v>897</v>
      </c>
      <c r="H18" s="76" t="s">
        <v>807</v>
      </c>
      <c r="I18" s="76" t="s">
        <v>898</v>
      </c>
      <c r="J18" s="76" t="s">
        <v>807</v>
      </c>
      <c r="K18" s="76" t="s">
        <v>807</v>
      </c>
      <c r="L18" s="76" t="s">
        <v>807</v>
      </c>
      <c r="M18" s="76" t="s">
        <v>807</v>
      </c>
      <c r="N18" s="76" t="s">
        <v>807</v>
      </c>
      <c r="O18" s="76">
        <v>33</v>
      </c>
      <c r="P18" s="88">
        <f t="shared" si="0"/>
        <v>332</v>
      </c>
    </row>
    <row r="19" spans="1:16" ht="23.25" customHeight="1">
      <c r="A19" s="75" t="s">
        <v>561</v>
      </c>
      <c r="B19" s="75" t="s">
        <v>899</v>
      </c>
      <c r="C19" s="76" t="s">
        <v>807</v>
      </c>
      <c r="D19" s="76" t="s">
        <v>850</v>
      </c>
      <c r="E19" s="76" t="s">
        <v>850</v>
      </c>
      <c r="F19" s="76" t="s">
        <v>850</v>
      </c>
      <c r="G19" s="76" t="s">
        <v>900</v>
      </c>
      <c r="H19" s="76" t="s">
        <v>807</v>
      </c>
      <c r="I19" s="76" t="s">
        <v>850</v>
      </c>
      <c r="J19" s="76" t="s">
        <v>807</v>
      </c>
      <c r="K19" s="76" t="s">
        <v>807</v>
      </c>
      <c r="L19" s="76" t="s">
        <v>819</v>
      </c>
      <c r="M19" s="76" t="s">
        <v>807</v>
      </c>
      <c r="N19" s="76" t="s">
        <v>820</v>
      </c>
      <c r="O19" s="76">
        <v>9</v>
      </c>
      <c r="P19" s="88">
        <f t="shared" si="0"/>
        <v>356</v>
      </c>
    </row>
    <row r="20" spans="1:16" ht="23.25" customHeight="1">
      <c r="A20" s="75" t="s">
        <v>562</v>
      </c>
      <c r="B20" s="75" t="s">
        <v>901</v>
      </c>
      <c r="C20" s="76" t="s">
        <v>807</v>
      </c>
      <c r="D20" s="76" t="s">
        <v>850</v>
      </c>
      <c r="E20" s="76" t="s">
        <v>902</v>
      </c>
      <c r="F20" s="76" t="s">
        <v>903</v>
      </c>
      <c r="G20" s="76" t="s">
        <v>850</v>
      </c>
      <c r="H20" s="76" t="s">
        <v>807</v>
      </c>
      <c r="I20" s="76" t="s">
        <v>850</v>
      </c>
      <c r="J20" s="76" t="s">
        <v>807</v>
      </c>
      <c r="K20" s="76" t="s">
        <v>807</v>
      </c>
      <c r="L20" s="76" t="s">
        <v>807</v>
      </c>
      <c r="M20" s="76" t="s">
        <v>807</v>
      </c>
      <c r="N20" s="76" t="s">
        <v>807</v>
      </c>
      <c r="O20" s="76">
        <v>16</v>
      </c>
      <c r="P20" s="88">
        <f t="shared" si="0"/>
        <v>349</v>
      </c>
    </row>
    <row r="21" spans="1:16" ht="25.5">
      <c r="A21" s="75" t="s">
        <v>563</v>
      </c>
      <c r="B21" s="75" t="s">
        <v>904</v>
      </c>
      <c r="C21" s="76" t="s">
        <v>905</v>
      </c>
      <c r="D21" s="76" t="s">
        <v>887</v>
      </c>
      <c r="E21" s="76" t="s">
        <v>906</v>
      </c>
      <c r="F21" s="76" t="s">
        <v>907</v>
      </c>
      <c r="G21" s="76" t="s">
        <v>887</v>
      </c>
      <c r="H21" s="76" t="s">
        <v>908</v>
      </c>
      <c r="I21" s="76" t="s">
        <v>909</v>
      </c>
      <c r="J21" s="76" t="s">
        <v>768</v>
      </c>
      <c r="K21" s="76" t="s">
        <v>769</v>
      </c>
      <c r="L21" s="76" t="s">
        <v>910</v>
      </c>
      <c r="M21" s="76" t="s">
        <v>807</v>
      </c>
      <c r="N21" s="76" t="s">
        <v>911</v>
      </c>
      <c r="O21" s="76">
        <v>30</v>
      </c>
      <c r="P21" s="88">
        <f t="shared" si="0"/>
        <v>335</v>
      </c>
    </row>
    <row r="22" spans="1:16" ht="38.25">
      <c r="A22" s="75" t="s">
        <v>564</v>
      </c>
      <c r="B22" s="107" t="s">
        <v>1292</v>
      </c>
      <c r="C22" s="76" t="s">
        <v>1290</v>
      </c>
      <c r="D22" s="76" t="s">
        <v>1266</v>
      </c>
      <c r="E22" s="76" t="s">
        <v>1291</v>
      </c>
      <c r="F22" s="76" t="s">
        <v>1289</v>
      </c>
      <c r="G22" s="76" t="s">
        <v>1288</v>
      </c>
      <c r="H22" s="76" t="s">
        <v>1287</v>
      </c>
      <c r="I22" s="76" t="s">
        <v>1267</v>
      </c>
      <c r="J22" s="76" t="s">
        <v>1268</v>
      </c>
      <c r="K22" s="76" t="s">
        <v>1269</v>
      </c>
      <c r="L22" s="76" t="s">
        <v>1270</v>
      </c>
      <c r="M22" s="76" t="s">
        <v>1271</v>
      </c>
      <c r="N22" s="76" t="s">
        <v>1272</v>
      </c>
      <c r="O22" s="112">
        <v>77</v>
      </c>
      <c r="P22" s="116">
        <f t="shared" si="0"/>
        <v>288</v>
      </c>
    </row>
    <row r="23" spans="1:16" ht="25.5">
      <c r="A23" s="75" t="s">
        <v>565</v>
      </c>
      <c r="B23" s="107" t="s">
        <v>1263</v>
      </c>
      <c r="C23" s="76" t="s">
        <v>1273</v>
      </c>
      <c r="D23" s="76" t="s">
        <v>683</v>
      </c>
      <c r="E23" s="76" t="s">
        <v>683</v>
      </c>
      <c r="F23" s="76" t="s">
        <v>714</v>
      </c>
      <c r="G23" s="76" t="s">
        <v>683</v>
      </c>
      <c r="H23" s="76" t="s">
        <v>1274</v>
      </c>
      <c r="I23" s="76" t="s">
        <v>1275</v>
      </c>
      <c r="J23" s="76" t="s">
        <v>710</v>
      </c>
      <c r="K23" s="76" t="s">
        <v>1276</v>
      </c>
      <c r="L23" s="76" t="s">
        <v>1277</v>
      </c>
      <c r="M23" s="76" t="s">
        <v>712</v>
      </c>
      <c r="N23" s="76" t="s">
        <v>1278</v>
      </c>
      <c r="O23" s="112">
        <v>27</v>
      </c>
      <c r="P23" s="116">
        <f t="shared" si="0"/>
        <v>338</v>
      </c>
    </row>
    <row r="24" spans="1:16" ht="23.25" customHeight="1">
      <c r="A24" s="75" t="s">
        <v>572</v>
      </c>
      <c r="B24" s="75" t="s">
        <v>912</v>
      </c>
      <c r="C24" s="76" t="s">
        <v>913</v>
      </c>
      <c r="D24" s="76" t="s">
        <v>887</v>
      </c>
      <c r="E24" s="76" t="s">
        <v>914</v>
      </c>
      <c r="F24" s="76" t="s">
        <v>915</v>
      </c>
      <c r="G24" s="76" t="s">
        <v>916</v>
      </c>
      <c r="H24" s="76" t="s">
        <v>917</v>
      </c>
      <c r="I24" s="76" t="s">
        <v>887</v>
      </c>
      <c r="J24" s="76" t="s">
        <v>887</v>
      </c>
      <c r="K24" s="76" t="s">
        <v>887</v>
      </c>
      <c r="L24" s="76" t="s">
        <v>908</v>
      </c>
      <c r="M24" s="76" t="s">
        <v>887</v>
      </c>
      <c r="N24" s="113" t="s">
        <v>887</v>
      </c>
      <c r="O24" s="113">
        <v>24</v>
      </c>
      <c r="P24" s="88">
        <f t="shared" si="0"/>
        <v>341</v>
      </c>
    </row>
    <row r="25" spans="1:16" ht="38.25">
      <c r="A25" s="75" t="s">
        <v>573</v>
      </c>
      <c r="B25" s="107" t="s">
        <v>1264</v>
      </c>
      <c r="C25" s="76" t="s">
        <v>1280</v>
      </c>
      <c r="D25" s="76" t="s">
        <v>1281</v>
      </c>
      <c r="E25" s="76" t="s">
        <v>1282</v>
      </c>
      <c r="F25" s="76" t="s">
        <v>1283</v>
      </c>
      <c r="G25" s="76" t="s">
        <v>1284</v>
      </c>
      <c r="H25" s="76" t="s">
        <v>1285</v>
      </c>
      <c r="I25" s="76" t="s">
        <v>683</v>
      </c>
      <c r="J25" s="76" t="s">
        <v>683</v>
      </c>
      <c r="K25" s="76" t="s">
        <v>683</v>
      </c>
      <c r="L25" s="76" t="s">
        <v>683</v>
      </c>
      <c r="M25" s="76" t="s">
        <v>683</v>
      </c>
      <c r="N25" s="76" t="s">
        <v>1286</v>
      </c>
      <c r="O25" s="112">
        <v>56</v>
      </c>
      <c r="P25" s="116">
        <f t="shared" si="0"/>
        <v>309</v>
      </c>
    </row>
    <row r="26" spans="1:16" ht="18.75" customHeight="1">
      <c r="A26" s="77" t="s">
        <v>574</v>
      </c>
      <c r="B26" s="77" t="s">
        <v>918</v>
      </c>
      <c r="C26" s="78" t="s">
        <v>864</v>
      </c>
      <c r="D26" s="78" t="s">
        <v>865</v>
      </c>
      <c r="E26" s="78" t="s">
        <v>864</v>
      </c>
      <c r="F26" s="78" t="s">
        <v>919</v>
      </c>
      <c r="G26" s="78" t="s">
        <v>864</v>
      </c>
      <c r="H26" s="78" t="s">
        <v>919</v>
      </c>
      <c r="I26" s="78" t="s">
        <v>864</v>
      </c>
      <c r="J26" s="78" t="s">
        <v>864</v>
      </c>
      <c r="K26" s="78" t="s">
        <v>920</v>
      </c>
      <c r="L26" s="78"/>
      <c r="M26" s="78" t="s">
        <v>770</v>
      </c>
      <c r="N26" s="114" t="s">
        <v>921</v>
      </c>
      <c r="O26" s="114">
        <v>273</v>
      </c>
      <c r="P26" s="88">
        <f t="shared" si="0"/>
        <v>92</v>
      </c>
    </row>
    <row r="27" spans="1:16" ht="25.5">
      <c r="A27" s="75" t="s">
        <v>575</v>
      </c>
      <c r="B27" s="75" t="s">
        <v>922</v>
      </c>
      <c r="C27" s="76" t="s">
        <v>887</v>
      </c>
      <c r="D27" s="76" t="s">
        <v>923</v>
      </c>
      <c r="E27" s="76" t="s">
        <v>887</v>
      </c>
      <c r="F27" s="76" t="s">
        <v>924</v>
      </c>
      <c r="G27" s="76" t="s">
        <v>925</v>
      </c>
      <c r="H27" s="76" t="s">
        <v>923</v>
      </c>
      <c r="I27" s="76" t="s">
        <v>887</v>
      </c>
      <c r="J27" s="76" t="s">
        <v>887</v>
      </c>
      <c r="K27" s="76" t="s">
        <v>926</v>
      </c>
      <c r="L27" s="76" t="s">
        <v>927</v>
      </c>
      <c r="M27" s="76" t="s">
        <v>928</v>
      </c>
      <c r="N27" s="76" t="s">
        <v>929</v>
      </c>
      <c r="O27" s="76">
        <v>21</v>
      </c>
      <c r="P27" s="88">
        <f t="shared" si="0"/>
        <v>344</v>
      </c>
    </row>
    <row r="28" spans="1:16" ht="18.75" customHeight="1">
      <c r="A28" s="77" t="s">
        <v>576</v>
      </c>
      <c r="B28" s="77" t="s">
        <v>930</v>
      </c>
      <c r="C28" s="78" t="s">
        <v>914</v>
      </c>
      <c r="D28" s="78" t="s">
        <v>931</v>
      </c>
      <c r="E28" s="78" t="s">
        <v>807</v>
      </c>
      <c r="F28" s="78" t="s">
        <v>807</v>
      </c>
      <c r="G28" s="78" t="s">
        <v>807</v>
      </c>
      <c r="H28" s="78" t="s">
        <v>807</v>
      </c>
      <c r="I28" s="78" t="s">
        <v>807</v>
      </c>
      <c r="J28" s="78" t="s">
        <v>807</v>
      </c>
      <c r="K28" s="78" t="s">
        <v>855</v>
      </c>
      <c r="L28" s="78" t="s">
        <v>807</v>
      </c>
      <c r="M28" s="78" t="s">
        <v>807</v>
      </c>
      <c r="N28" s="78" t="s">
        <v>771</v>
      </c>
      <c r="O28" s="78">
        <v>7</v>
      </c>
      <c r="P28" s="88">
        <f t="shared" si="0"/>
        <v>358</v>
      </c>
    </row>
    <row r="29" spans="1:16" ht="25.5">
      <c r="A29" s="75" t="s">
        <v>577</v>
      </c>
      <c r="B29" s="75" t="s">
        <v>932</v>
      </c>
      <c r="C29" s="76" t="s">
        <v>772</v>
      </c>
      <c r="D29" s="76" t="s">
        <v>866</v>
      </c>
      <c r="E29" s="76" t="s">
        <v>933</v>
      </c>
      <c r="F29" s="76" t="s">
        <v>934</v>
      </c>
      <c r="G29" s="76" t="s">
        <v>807</v>
      </c>
      <c r="H29" s="76" t="s">
        <v>807</v>
      </c>
      <c r="I29" s="76" t="s">
        <v>773</v>
      </c>
      <c r="J29" s="76" t="s">
        <v>935</v>
      </c>
      <c r="K29" s="76" t="s">
        <v>774</v>
      </c>
      <c r="L29" s="76" t="s">
        <v>936</v>
      </c>
      <c r="M29" s="76" t="s">
        <v>775</v>
      </c>
      <c r="N29" s="76" t="s">
        <v>776</v>
      </c>
      <c r="O29" s="76">
        <v>30</v>
      </c>
      <c r="P29" s="88">
        <f t="shared" si="0"/>
        <v>335</v>
      </c>
    </row>
    <row r="30" spans="1:16" ht="18.75" customHeight="1">
      <c r="A30" s="77" t="s">
        <v>578</v>
      </c>
      <c r="B30" s="77" t="s">
        <v>937</v>
      </c>
      <c r="C30" s="78" t="s">
        <v>938</v>
      </c>
      <c r="D30" s="78" t="s">
        <v>939</v>
      </c>
      <c r="E30" s="78"/>
      <c r="F30" s="78"/>
      <c r="G30" s="78"/>
      <c r="H30" s="78"/>
      <c r="I30" s="78"/>
      <c r="J30" s="78" t="s">
        <v>940</v>
      </c>
      <c r="K30" s="78" t="s">
        <v>941</v>
      </c>
      <c r="L30" s="78"/>
      <c r="M30" s="78" t="s">
        <v>942</v>
      </c>
      <c r="N30" s="78" t="s">
        <v>777</v>
      </c>
      <c r="O30" s="78">
        <v>12</v>
      </c>
      <c r="P30" s="88">
        <f t="shared" si="0"/>
        <v>353</v>
      </c>
    </row>
    <row r="31" spans="1:16" ht="23.25" customHeight="1">
      <c r="A31" s="77" t="s">
        <v>579</v>
      </c>
      <c r="B31" s="77" t="s">
        <v>943</v>
      </c>
      <c r="C31" s="78" t="s">
        <v>807</v>
      </c>
      <c r="D31" s="78" t="s">
        <v>807</v>
      </c>
      <c r="E31" s="78" t="s">
        <v>944</v>
      </c>
      <c r="F31" s="78" t="s">
        <v>945</v>
      </c>
      <c r="G31" s="78" t="s">
        <v>946</v>
      </c>
      <c r="H31" s="78" t="s">
        <v>807</v>
      </c>
      <c r="I31" s="78" t="s">
        <v>807</v>
      </c>
      <c r="J31" s="78" t="s">
        <v>947</v>
      </c>
      <c r="K31" s="78" t="s">
        <v>807</v>
      </c>
      <c r="L31" s="78" t="s">
        <v>807</v>
      </c>
      <c r="M31" s="78" t="s">
        <v>807</v>
      </c>
      <c r="N31" s="78" t="s">
        <v>807</v>
      </c>
      <c r="O31" s="78">
        <v>4</v>
      </c>
      <c r="P31" s="88">
        <f t="shared" si="0"/>
        <v>361</v>
      </c>
    </row>
    <row r="32" spans="1:16" ht="19.5" customHeight="1">
      <c r="A32" s="75" t="s">
        <v>580</v>
      </c>
      <c r="B32" s="75" t="s">
        <v>948</v>
      </c>
      <c r="C32" s="76" t="s">
        <v>683</v>
      </c>
      <c r="D32" s="76" t="s">
        <v>683</v>
      </c>
      <c r="E32" s="76" t="s">
        <v>683</v>
      </c>
      <c r="F32" s="76" t="s">
        <v>683</v>
      </c>
      <c r="G32" s="76" t="s">
        <v>683</v>
      </c>
      <c r="H32" s="76" t="s">
        <v>683</v>
      </c>
      <c r="I32" s="76" t="s">
        <v>729</v>
      </c>
      <c r="J32" s="76" t="s">
        <v>683</v>
      </c>
      <c r="K32" s="76" t="s">
        <v>712</v>
      </c>
      <c r="L32" s="76" t="s">
        <v>683</v>
      </c>
      <c r="M32" s="76" t="s">
        <v>683</v>
      </c>
      <c r="N32" s="76" t="s">
        <v>683</v>
      </c>
      <c r="O32" s="76">
        <v>4</v>
      </c>
      <c r="P32" s="88">
        <f t="shared" si="0"/>
        <v>361</v>
      </c>
    </row>
    <row r="33" spans="1:16" ht="25.5">
      <c r="A33" s="75" t="s">
        <v>581</v>
      </c>
      <c r="B33" s="75" t="s">
        <v>949</v>
      </c>
      <c r="C33" s="76" t="s">
        <v>807</v>
      </c>
      <c r="D33" s="76" t="s">
        <v>900</v>
      </c>
      <c r="E33" s="76" t="s">
        <v>950</v>
      </c>
      <c r="F33" s="76" t="s">
        <v>850</v>
      </c>
      <c r="G33" s="76" t="s">
        <v>807</v>
      </c>
      <c r="H33" s="76" t="s">
        <v>807</v>
      </c>
      <c r="I33" s="76" t="s">
        <v>850</v>
      </c>
      <c r="J33" s="76" t="s">
        <v>850</v>
      </c>
      <c r="K33" s="76" t="s">
        <v>951</v>
      </c>
      <c r="L33" s="76" t="s">
        <v>952</v>
      </c>
      <c r="M33" s="76" t="s">
        <v>953</v>
      </c>
      <c r="N33" s="76" t="s">
        <v>954</v>
      </c>
      <c r="O33" s="76">
        <v>12</v>
      </c>
      <c r="P33" s="88">
        <f t="shared" si="0"/>
        <v>353</v>
      </c>
    </row>
    <row r="34" spans="1:16" ht="25.5">
      <c r="A34" s="75" t="s">
        <v>582</v>
      </c>
      <c r="B34" s="75" t="s">
        <v>955</v>
      </c>
      <c r="C34" s="76" t="s">
        <v>807</v>
      </c>
      <c r="D34" s="76" t="s">
        <v>850</v>
      </c>
      <c r="E34" s="76" t="s">
        <v>956</v>
      </c>
      <c r="F34" s="76" t="s">
        <v>957</v>
      </c>
      <c r="G34" s="76" t="s">
        <v>807</v>
      </c>
      <c r="H34" s="76" t="s">
        <v>807</v>
      </c>
      <c r="I34" s="76" t="s">
        <v>850</v>
      </c>
      <c r="J34" s="76" t="s">
        <v>850</v>
      </c>
      <c r="K34" s="76" t="s">
        <v>850</v>
      </c>
      <c r="L34" s="76" t="s">
        <v>850</v>
      </c>
      <c r="M34" s="76" t="s">
        <v>850</v>
      </c>
      <c r="N34" s="76" t="s">
        <v>958</v>
      </c>
      <c r="O34" s="76">
        <v>6</v>
      </c>
      <c r="P34" s="88">
        <f t="shared" si="0"/>
        <v>359</v>
      </c>
    </row>
    <row r="35" spans="1:16" ht="25.5">
      <c r="A35" s="77" t="s">
        <v>583</v>
      </c>
      <c r="B35" s="77" t="s">
        <v>959</v>
      </c>
      <c r="C35" s="78" t="s">
        <v>864</v>
      </c>
      <c r="D35" s="78" t="s">
        <v>865</v>
      </c>
      <c r="E35" s="78" t="s">
        <v>864</v>
      </c>
      <c r="F35" s="78" t="s">
        <v>960</v>
      </c>
      <c r="G35" s="78" t="s">
        <v>778</v>
      </c>
      <c r="H35" s="78" t="s">
        <v>919</v>
      </c>
      <c r="I35" s="78" t="s">
        <v>779</v>
      </c>
      <c r="J35" s="78" t="s">
        <v>864</v>
      </c>
      <c r="K35" s="78" t="s">
        <v>961</v>
      </c>
      <c r="L35" s="78" t="s">
        <v>780</v>
      </c>
      <c r="M35" s="78" t="s">
        <v>781</v>
      </c>
      <c r="N35" s="78" t="s">
        <v>962</v>
      </c>
      <c r="O35" s="78">
        <v>251</v>
      </c>
      <c r="P35" s="88">
        <f t="shared" si="0"/>
        <v>114</v>
      </c>
    </row>
    <row r="36" spans="1:16" ht="25.5">
      <c r="A36" s="77" t="s">
        <v>584</v>
      </c>
      <c r="B36" s="77" t="s">
        <v>963</v>
      </c>
      <c r="C36" s="78" t="s">
        <v>782</v>
      </c>
      <c r="D36" s="78" t="s">
        <v>783</v>
      </c>
      <c r="E36" s="78" t="s">
        <v>807</v>
      </c>
      <c r="F36" s="78" t="s">
        <v>853</v>
      </c>
      <c r="G36" s="78" t="s">
        <v>807</v>
      </c>
      <c r="H36" s="78" t="s">
        <v>807</v>
      </c>
      <c r="I36" s="78" t="s">
        <v>945</v>
      </c>
      <c r="J36" s="78" t="s">
        <v>807</v>
      </c>
      <c r="K36" s="78" t="s">
        <v>807</v>
      </c>
      <c r="L36" s="78" t="s">
        <v>807</v>
      </c>
      <c r="M36" s="78" t="s">
        <v>784</v>
      </c>
      <c r="N36" s="78" t="s">
        <v>807</v>
      </c>
      <c r="O36" s="78">
        <v>15</v>
      </c>
      <c r="P36" s="88">
        <f t="shared" si="0"/>
        <v>350</v>
      </c>
    </row>
    <row r="37" spans="1:16" ht="25.5">
      <c r="A37" s="75" t="s">
        <v>585</v>
      </c>
      <c r="B37" s="75" t="s">
        <v>964</v>
      </c>
      <c r="C37" s="76" t="s">
        <v>913</v>
      </c>
      <c r="D37" s="76" t="s">
        <v>887</v>
      </c>
      <c r="E37" s="76" t="s">
        <v>965</v>
      </c>
      <c r="F37" s="76" t="s">
        <v>966</v>
      </c>
      <c r="G37" s="76" t="s">
        <v>807</v>
      </c>
      <c r="H37" s="76" t="s">
        <v>807</v>
      </c>
      <c r="I37" s="76" t="s">
        <v>850</v>
      </c>
      <c r="J37" s="76" t="s">
        <v>850</v>
      </c>
      <c r="K37" s="76" t="s">
        <v>850</v>
      </c>
      <c r="L37" s="76" t="s">
        <v>850</v>
      </c>
      <c r="M37" s="76" t="s">
        <v>850</v>
      </c>
      <c r="N37" s="76" t="s">
        <v>850</v>
      </c>
      <c r="O37" s="76">
        <v>16</v>
      </c>
      <c r="P37" s="88">
        <f t="shared" si="0"/>
        <v>349</v>
      </c>
    </row>
    <row r="38" spans="1:16" ht="25.5">
      <c r="A38" s="75" t="s">
        <v>586</v>
      </c>
      <c r="B38" s="75" t="s">
        <v>967</v>
      </c>
      <c r="C38" s="76" t="s">
        <v>807</v>
      </c>
      <c r="D38" s="76" t="s">
        <v>850</v>
      </c>
      <c r="E38" s="76" t="s">
        <v>968</v>
      </c>
      <c r="F38" s="76" t="s">
        <v>969</v>
      </c>
      <c r="G38" s="76" t="s">
        <v>807</v>
      </c>
      <c r="H38" s="76" t="s">
        <v>970</v>
      </c>
      <c r="I38" s="76" t="s">
        <v>850</v>
      </c>
      <c r="J38" s="76" t="s">
        <v>850</v>
      </c>
      <c r="K38" s="76" t="s">
        <v>850</v>
      </c>
      <c r="L38" s="76" t="s">
        <v>850</v>
      </c>
      <c r="M38" s="76" t="s">
        <v>850</v>
      </c>
      <c r="N38" s="76" t="s">
        <v>850</v>
      </c>
      <c r="O38" s="76">
        <v>10</v>
      </c>
      <c r="P38" s="88">
        <f t="shared" si="0"/>
        <v>355</v>
      </c>
    </row>
    <row r="39" spans="1:16" ht="38.25">
      <c r="A39" s="75" t="s">
        <v>587</v>
      </c>
      <c r="B39" s="75" t="s">
        <v>971</v>
      </c>
      <c r="C39" s="76" t="s">
        <v>767</v>
      </c>
      <c r="D39" s="76" t="s">
        <v>972</v>
      </c>
      <c r="E39" s="76" t="s">
        <v>887</v>
      </c>
      <c r="F39" s="76" t="s">
        <v>973</v>
      </c>
      <c r="G39" s="76" t="s">
        <v>785</v>
      </c>
      <c r="H39" s="76" t="s">
        <v>974</v>
      </c>
      <c r="I39" s="76" t="s">
        <v>887</v>
      </c>
      <c r="J39" s="76" t="s">
        <v>975</v>
      </c>
      <c r="K39" s="76" t="s">
        <v>887</v>
      </c>
      <c r="L39" s="76" t="s">
        <v>976</v>
      </c>
      <c r="M39" s="76" t="s">
        <v>977</v>
      </c>
      <c r="N39" s="76" t="s">
        <v>962</v>
      </c>
      <c r="O39" s="76">
        <v>26</v>
      </c>
      <c r="P39" s="88">
        <f t="shared" si="0"/>
        <v>339</v>
      </c>
    </row>
    <row r="40" spans="1:16" ht="20.25" customHeight="1">
      <c r="A40" s="75" t="s">
        <v>588</v>
      </c>
      <c r="B40" s="75" t="s">
        <v>978</v>
      </c>
      <c r="C40" s="76" t="s">
        <v>719</v>
      </c>
      <c r="D40" s="76" t="s">
        <v>720</v>
      </c>
      <c r="E40" s="76" t="s">
        <v>683</v>
      </c>
      <c r="F40" s="76" t="s">
        <v>732</v>
      </c>
      <c r="G40" s="76" t="s">
        <v>683</v>
      </c>
      <c r="H40" s="76" t="s">
        <v>683</v>
      </c>
      <c r="I40" s="76" t="s">
        <v>683</v>
      </c>
      <c r="J40" s="76" t="s">
        <v>683</v>
      </c>
      <c r="K40" s="76" t="s">
        <v>683</v>
      </c>
      <c r="L40" s="76" t="s">
        <v>683</v>
      </c>
      <c r="M40" s="76" t="s">
        <v>683</v>
      </c>
      <c r="N40" s="76" t="s">
        <v>683</v>
      </c>
      <c r="O40" s="76">
        <v>8</v>
      </c>
      <c r="P40" s="88">
        <f t="shared" si="0"/>
        <v>357</v>
      </c>
    </row>
    <row r="41" spans="1:16" ht="25.5">
      <c r="A41" s="79" t="s">
        <v>617</v>
      </c>
      <c r="B41" s="79" t="s">
        <v>821</v>
      </c>
      <c r="C41" s="80" t="s">
        <v>979</v>
      </c>
      <c r="D41" s="80" t="s">
        <v>822</v>
      </c>
      <c r="E41" s="80" t="s">
        <v>979</v>
      </c>
      <c r="F41" s="80" t="s">
        <v>980</v>
      </c>
      <c r="G41" s="80" t="s">
        <v>823</v>
      </c>
      <c r="H41" s="80" t="s">
        <v>980</v>
      </c>
      <c r="I41" s="80" t="s">
        <v>979</v>
      </c>
      <c r="J41" s="80" t="s">
        <v>981</v>
      </c>
      <c r="K41" s="80" t="s">
        <v>982</v>
      </c>
      <c r="L41" s="80" t="s">
        <v>983</v>
      </c>
      <c r="M41" s="80" t="s">
        <v>824</v>
      </c>
      <c r="N41" s="80" t="s">
        <v>825</v>
      </c>
      <c r="O41" s="80">
        <v>244</v>
      </c>
      <c r="P41" s="88">
        <f t="shared" si="0"/>
        <v>121</v>
      </c>
    </row>
    <row r="42" spans="1:16" ht="25.5">
      <c r="A42" s="75" t="s">
        <v>618</v>
      </c>
      <c r="B42" s="75" t="s">
        <v>984</v>
      </c>
      <c r="C42" s="76" t="s">
        <v>914</v>
      </c>
      <c r="D42" s="76" t="s">
        <v>939</v>
      </c>
      <c r="E42" s="76" t="s">
        <v>985</v>
      </c>
      <c r="F42" s="76" t="s">
        <v>887</v>
      </c>
      <c r="G42" s="76" t="s">
        <v>807</v>
      </c>
      <c r="H42" s="76" t="s">
        <v>986</v>
      </c>
      <c r="I42" s="76" t="s">
        <v>850</v>
      </c>
      <c r="J42" s="76" t="s">
        <v>850</v>
      </c>
      <c r="K42" s="76" t="s">
        <v>850</v>
      </c>
      <c r="L42" s="76" t="s">
        <v>987</v>
      </c>
      <c r="M42" s="76" t="s">
        <v>850</v>
      </c>
      <c r="N42" s="76" t="s">
        <v>970</v>
      </c>
      <c r="O42" s="76">
        <v>17</v>
      </c>
      <c r="P42" s="88">
        <f t="shared" si="0"/>
        <v>348</v>
      </c>
    </row>
    <row r="43" spans="1:16" ht="20.25" customHeight="1">
      <c r="A43" s="75" t="s">
        <v>619</v>
      </c>
      <c r="B43" s="75" t="s">
        <v>988</v>
      </c>
      <c r="C43" s="76" t="s">
        <v>1089</v>
      </c>
      <c r="D43" s="76" t="s">
        <v>1089</v>
      </c>
      <c r="E43" s="76" t="s">
        <v>1089</v>
      </c>
      <c r="F43" s="76" t="s">
        <v>1089</v>
      </c>
      <c r="G43" s="76" t="s">
        <v>1089</v>
      </c>
      <c r="H43" s="76" t="s">
        <v>1089</v>
      </c>
      <c r="I43" s="76" t="s">
        <v>1089</v>
      </c>
      <c r="J43" s="76" t="s">
        <v>1089</v>
      </c>
      <c r="K43" s="76" t="s">
        <v>684</v>
      </c>
      <c r="L43" s="76" t="s">
        <v>684</v>
      </c>
      <c r="M43" s="100" t="s">
        <v>1296</v>
      </c>
      <c r="N43" s="106" t="s">
        <v>1297</v>
      </c>
      <c r="O43" s="76">
        <v>333</v>
      </c>
      <c r="P43" s="88">
        <f t="shared" si="0"/>
        <v>32</v>
      </c>
    </row>
    <row r="44" spans="1:16" ht="25.5">
      <c r="A44" s="75" t="s">
        <v>620</v>
      </c>
      <c r="B44" s="75" t="s">
        <v>989</v>
      </c>
      <c r="C44" s="76" t="s">
        <v>887</v>
      </c>
      <c r="D44" s="76" t="s">
        <v>888</v>
      </c>
      <c r="E44" s="76" t="s">
        <v>990</v>
      </c>
      <c r="F44" s="76" t="s">
        <v>991</v>
      </c>
      <c r="G44" s="76" t="s">
        <v>807</v>
      </c>
      <c r="H44" s="76" t="s">
        <v>850</v>
      </c>
      <c r="I44" s="76" t="s">
        <v>850</v>
      </c>
      <c r="J44" s="76" t="s">
        <v>850</v>
      </c>
      <c r="K44" s="76" t="s">
        <v>850</v>
      </c>
      <c r="L44" s="76" t="s">
        <v>850</v>
      </c>
      <c r="M44" s="76" t="s">
        <v>850</v>
      </c>
      <c r="N44" s="76" t="s">
        <v>992</v>
      </c>
      <c r="O44" s="76">
        <v>11</v>
      </c>
      <c r="P44" s="88">
        <f t="shared" si="0"/>
        <v>354</v>
      </c>
    </row>
    <row r="45" spans="1:16" ht="25.5">
      <c r="A45" s="75" t="s">
        <v>621</v>
      </c>
      <c r="B45" s="75" t="s">
        <v>993</v>
      </c>
      <c r="C45" s="76" t="s">
        <v>994</v>
      </c>
      <c r="D45" s="76" t="s">
        <v>995</v>
      </c>
      <c r="E45" s="76" t="s">
        <v>915</v>
      </c>
      <c r="F45" s="76" t="s">
        <v>887</v>
      </c>
      <c r="G45" s="76" t="s">
        <v>807</v>
      </c>
      <c r="H45" s="76" t="s">
        <v>850</v>
      </c>
      <c r="I45" s="76" t="s">
        <v>850</v>
      </c>
      <c r="J45" s="76" t="s">
        <v>996</v>
      </c>
      <c r="K45" s="76" t="s">
        <v>997</v>
      </c>
      <c r="L45" s="76" t="s">
        <v>958</v>
      </c>
      <c r="M45" s="76" t="s">
        <v>850</v>
      </c>
      <c r="N45" s="76" t="s">
        <v>998</v>
      </c>
      <c r="O45" s="76">
        <v>9</v>
      </c>
      <c r="P45" s="88">
        <f t="shared" si="0"/>
        <v>356</v>
      </c>
    </row>
    <row r="46" spans="1:16" ht="25.5">
      <c r="A46" s="75" t="s">
        <v>622</v>
      </c>
      <c r="B46" s="75" t="s">
        <v>999</v>
      </c>
      <c r="C46" s="76" t="s">
        <v>887</v>
      </c>
      <c r="D46" s="76" t="s">
        <v>887</v>
      </c>
      <c r="E46" s="76" t="s">
        <v>1000</v>
      </c>
      <c r="F46" s="76" t="s">
        <v>1001</v>
      </c>
      <c r="G46" s="76" t="s">
        <v>888</v>
      </c>
      <c r="H46" s="76" t="s">
        <v>887</v>
      </c>
      <c r="I46" s="76" t="s">
        <v>887</v>
      </c>
      <c r="J46" s="76" t="s">
        <v>887</v>
      </c>
      <c r="K46" s="76" t="s">
        <v>887</v>
      </c>
      <c r="L46" s="76" t="s">
        <v>975</v>
      </c>
      <c r="M46" s="76" t="s">
        <v>887</v>
      </c>
      <c r="N46" s="76" t="s">
        <v>887</v>
      </c>
      <c r="O46" s="76">
        <v>9</v>
      </c>
      <c r="P46" s="88">
        <f t="shared" si="0"/>
        <v>356</v>
      </c>
    </row>
    <row r="47" spans="1:16" ht="20.25" customHeight="1">
      <c r="A47" s="77" t="s">
        <v>623</v>
      </c>
      <c r="B47" s="77" t="s">
        <v>1002</v>
      </c>
      <c r="C47" s="78" t="s">
        <v>913</v>
      </c>
      <c r="D47" s="78" t="s">
        <v>807</v>
      </c>
      <c r="E47" s="78" t="s">
        <v>809</v>
      </c>
      <c r="F47" s="78" t="s">
        <v>810</v>
      </c>
      <c r="G47" s="78" t="s">
        <v>807</v>
      </c>
      <c r="H47" s="78" t="s">
        <v>807</v>
      </c>
      <c r="I47" s="78" t="s">
        <v>807</v>
      </c>
      <c r="J47" s="78" t="s">
        <v>807</v>
      </c>
      <c r="K47" s="78" t="s">
        <v>807</v>
      </c>
      <c r="L47" s="78" t="s">
        <v>807</v>
      </c>
      <c r="M47" s="78" t="s">
        <v>807</v>
      </c>
      <c r="N47" s="78" t="s">
        <v>807</v>
      </c>
      <c r="O47" s="78">
        <v>40</v>
      </c>
      <c r="P47" s="88">
        <f t="shared" si="0"/>
        <v>325</v>
      </c>
    </row>
    <row r="48" spans="1:16" ht="20.25" customHeight="1">
      <c r="A48" s="77" t="s">
        <v>624</v>
      </c>
      <c r="B48" s="77" t="s">
        <v>1003</v>
      </c>
      <c r="C48" s="78" t="s">
        <v>913</v>
      </c>
      <c r="D48" s="78" t="s">
        <v>807</v>
      </c>
      <c r="E48" s="78" t="s">
        <v>807</v>
      </c>
      <c r="F48" s="78" t="s">
        <v>807</v>
      </c>
      <c r="G48" s="78" t="s">
        <v>807</v>
      </c>
      <c r="H48" s="78" t="s">
        <v>807</v>
      </c>
      <c r="I48" s="78" t="s">
        <v>1004</v>
      </c>
      <c r="J48" s="78" t="s">
        <v>807</v>
      </c>
      <c r="K48" s="78" t="s">
        <v>807</v>
      </c>
      <c r="L48" s="78" t="s">
        <v>807</v>
      </c>
      <c r="M48" s="78" t="s">
        <v>787</v>
      </c>
      <c r="N48" s="78" t="s">
        <v>807</v>
      </c>
      <c r="O48" s="78">
        <v>17</v>
      </c>
      <c r="P48" s="88">
        <f t="shared" si="0"/>
        <v>348</v>
      </c>
    </row>
    <row r="49" spans="1:16" ht="20.25" customHeight="1">
      <c r="A49" s="75" t="s">
        <v>625</v>
      </c>
      <c r="B49" s="75" t="s">
        <v>1005</v>
      </c>
      <c r="C49" s="76" t="s">
        <v>887</v>
      </c>
      <c r="D49" s="76" t="s">
        <v>1006</v>
      </c>
      <c r="E49" s="76" t="s">
        <v>887</v>
      </c>
      <c r="F49" s="76" t="s">
        <v>942</v>
      </c>
      <c r="G49" s="76" t="s">
        <v>887</v>
      </c>
      <c r="H49" s="76" t="s">
        <v>887</v>
      </c>
      <c r="I49" s="76" t="s">
        <v>1007</v>
      </c>
      <c r="J49" s="76" t="s">
        <v>887</v>
      </c>
      <c r="K49" s="76" t="s">
        <v>887</v>
      </c>
      <c r="L49" s="76" t="s">
        <v>887</v>
      </c>
      <c r="M49" s="76" t="s">
        <v>887</v>
      </c>
      <c r="N49" s="76" t="s">
        <v>887</v>
      </c>
      <c r="O49" s="76">
        <v>4</v>
      </c>
      <c r="P49" s="88">
        <f t="shared" si="0"/>
        <v>361</v>
      </c>
    </row>
    <row r="50" spans="1:16" ht="20.25" customHeight="1">
      <c r="A50" s="81" t="s">
        <v>626</v>
      </c>
      <c r="B50" s="81" t="s">
        <v>1008</v>
      </c>
      <c r="C50" s="82" t="s">
        <v>1009</v>
      </c>
      <c r="D50" s="82" t="s">
        <v>1010</v>
      </c>
      <c r="E50" s="82" t="s">
        <v>1011</v>
      </c>
      <c r="F50" s="82" t="s">
        <v>826</v>
      </c>
      <c r="G50" s="82" t="s">
        <v>826</v>
      </c>
      <c r="H50" s="82" t="s">
        <v>826</v>
      </c>
      <c r="I50" s="82" t="s">
        <v>1012</v>
      </c>
      <c r="J50" s="82" t="s">
        <v>826</v>
      </c>
      <c r="K50" s="82" t="s">
        <v>826</v>
      </c>
      <c r="L50" s="82" t="s">
        <v>826</v>
      </c>
      <c r="M50" s="82" t="s">
        <v>826</v>
      </c>
      <c r="N50" s="82" t="s">
        <v>826</v>
      </c>
      <c r="O50" s="82">
        <v>97</v>
      </c>
      <c r="P50" s="88">
        <f t="shared" si="0"/>
        <v>268</v>
      </c>
    </row>
    <row r="51" spans="1:16" ht="20.25" customHeight="1">
      <c r="A51" s="79" t="s">
        <v>627</v>
      </c>
      <c r="B51" s="79" t="s">
        <v>1013</v>
      </c>
      <c r="C51" s="80" t="s">
        <v>1014</v>
      </c>
      <c r="D51" s="80" t="s">
        <v>737</v>
      </c>
      <c r="E51" s="80" t="s">
        <v>1014</v>
      </c>
      <c r="F51" s="80" t="s">
        <v>1294</v>
      </c>
      <c r="G51" s="80"/>
      <c r="H51" s="80"/>
      <c r="I51" s="80"/>
      <c r="J51" s="80" t="s">
        <v>1015</v>
      </c>
      <c r="K51" s="80"/>
      <c r="L51" s="80" t="s">
        <v>995</v>
      </c>
      <c r="M51" s="80"/>
      <c r="N51" s="80" t="s">
        <v>788</v>
      </c>
      <c r="O51" s="80">
        <v>96</v>
      </c>
      <c r="P51" s="88">
        <f t="shared" si="0"/>
        <v>269</v>
      </c>
    </row>
    <row r="52" spans="1:16" ht="20.25" customHeight="1">
      <c r="A52" s="77" t="s">
        <v>628</v>
      </c>
      <c r="B52" s="77" t="s">
        <v>1016</v>
      </c>
      <c r="C52" s="78" t="s">
        <v>913</v>
      </c>
      <c r="D52" s="78" t="s">
        <v>807</v>
      </c>
      <c r="E52" s="78" t="s">
        <v>807</v>
      </c>
      <c r="F52" s="78" t="s">
        <v>1293</v>
      </c>
      <c r="G52" s="78" t="s">
        <v>807</v>
      </c>
      <c r="H52" s="78" t="s">
        <v>807</v>
      </c>
      <c r="I52" s="78" t="s">
        <v>807</v>
      </c>
      <c r="J52" s="78" t="s">
        <v>807</v>
      </c>
      <c r="K52" s="78" t="s">
        <v>807</v>
      </c>
      <c r="L52" s="78" t="s">
        <v>1017</v>
      </c>
      <c r="M52" s="78" t="s">
        <v>807</v>
      </c>
      <c r="N52" s="78" t="s">
        <v>807</v>
      </c>
      <c r="O52" s="78">
        <v>4</v>
      </c>
      <c r="P52" s="88">
        <f t="shared" si="0"/>
        <v>361</v>
      </c>
    </row>
    <row r="53" spans="1:16" ht="20.25" customHeight="1">
      <c r="A53" s="77" t="s">
        <v>629</v>
      </c>
      <c r="B53" s="77" t="s">
        <v>1018</v>
      </c>
      <c r="C53" s="78" t="s">
        <v>684</v>
      </c>
      <c r="D53" s="78" t="s">
        <v>684</v>
      </c>
      <c r="E53" s="78" t="s">
        <v>684</v>
      </c>
      <c r="F53" s="117" t="s">
        <v>1295</v>
      </c>
      <c r="G53" s="78" t="s">
        <v>807</v>
      </c>
      <c r="H53" s="78" t="s">
        <v>807</v>
      </c>
      <c r="I53" s="78" t="s">
        <v>807</v>
      </c>
      <c r="J53" s="78" t="s">
        <v>807</v>
      </c>
      <c r="K53" s="78" t="s">
        <v>807</v>
      </c>
      <c r="L53" s="78" t="s">
        <v>807</v>
      </c>
      <c r="M53" s="78" t="s">
        <v>807</v>
      </c>
      <c r="N53" s="78" t="s">
        <v>807</v>
      </c>
      <c r="O53" s="78">
        <v>116</v>
      </c>
      <c r="P53" s="88">
        <f t="shared" si="0"/>
        <v>249</v>
      </c>
    </row>
    <row r="54" spans="1:16" ht="20.25" customHeight="1">
      <c r="A54" s="77" t="s">
        <v>630</v>
      </c>
      <c r="B54" s="77" t="s">
        <v>1019</v>
      </c>
      <c r="C54" s="78" t="s">
        <v>684</v>
      </c>
      <c r="D54" s="78" t="s">
        <v>684</v>
      </c>
      <c r="E54" s="78" t="s">
        <v>684</v>
      </c>
      <c r="F54" s="78" t="s">
        <v>684</v>
      </c>
      <c r="G54" s="78" t="s">
        <v>684</v>
      </c>
      <c r="H54" s="78" t="s">
        <v>684</v>
      </c>
      <c r="I54" s="78" t="s">
        <v>684</v>
      </c>
      <c r="J54" s="78" t="s">
        <v>684</v>
      </c>
      <c r="K54" s="78" t="s">
        <v>684</v>
      </c>
      <c r="L54" s="78" t="s">
        <v>684</v>
      </c>
      <c r="M54" s="119" t="s">
        <v>1298</v>
      </c>
      <c r="N54" s="78" t="s">
        <v>764</v>
      </c>
      <c r="O54" s="78">
        <v>331</v>
      </c>
      <c r="P54" s="88">
        <f t="shared" si="0"/>
        <v>34</v>
      </c>
    </row>
    <row r="55" spans="1:16" ht="38.25">
      <c r="A55" s="75" t="s">
        <v>631</v>
      </c>
      <c r="B55" s="75" t="s">
        <v>1020</v>
      </c>
      <c r="C55" s="76" t="s">
        <v>1096</v>
      </c>
      <c r="D55" s="76" t="s">
        <v>1097</v>
      </c>
      <c r="E55" s="76" t="s">
        <v>708</v>
      </c>
      <c r="F55" s="76" t="s">
        <v>724</v>
      </c>
      <c r="G55" s="76" t="s">
        <v>724</v>
      </c>
      <c r="H55" s="76" t="s">
        <v>1098</v>
      </c>
      <c r="I55" s="76" t="s">
        <v>707</v>
      </c>
      <c r="J55" s="76" t="s">
        <v>1099</v>
      </c>
      <c r="K55" s="76" t="s">
        <v>1100</v>
      </c>
      <c r="L55" s="76" t="s">
        <v>1101</v>
      </c>
      <c r="M55" s="76" t="s">
        <v>739</v>
      </c>
      <c r="N55" s="76" t="s">
        <v>725</v>
      </c>
      <c r="O55" s="76">
        <v>235</v>
      </c>
      <c r="P55" s="88">
        <f t="shared" si="0"/>
        <v>130</v>
      </c>
    </row>
    <row r="56" spans="1:16" ht="25.5">
      <c r="A56" s="75" t="s">
        <v>632</v>
      </c>
      <c r="B56" s="75" t="s">
        <v>1021</v>
      </c>
      <c r="C56" s="76" t="s">
        <v>894</v>
      </c>
      <c r="D56" s="76" t="s">
        <v>1022</v>
      </c>
      <c r="E56" s="76" t="s">
        <v>1023</v>
      </c>
      <c r="F56" s="76" t="s">
        <v>1024</v>
      </c>
      <c r="G56" s="76" t="s">
        <v>1023</v>
      </c>
      <c r="H56" s="76" t="s">
        <v>1023</v>
      </c>
      <c r="I56" s="76" t="s">
        <v>1023</v>
      </c>
      <c r="J56" s="76" t="s">
        <v>1023</v>
      </c>
      <c r="K56" s="76" t="s">
        <v>1023</v>
      </c>
      <c r="L56" s="76" t="s">
        <v>1023</v>
      </c>
      <c r="M56" s="76" t="s">
        <v>1023</v>
      </c>
      <c r="N56" s="76" t="s">
        <v>1023</v>
      </c>
      <c r="O56" s="76">
        <v>10</v>
      </c>
      <c r="P56" s="88">
        <f t="shared" si="0"/>
        <v>355</v>
      </c>
    </row>
    <row r="57" spans="1:16" ht="24.75" customHeight="1">
      <c r="A57" s="77" t="s">
        <v>633</v>
      </c>
      <c r="B57" s="77" t="s">
        <v>1299</v>
      </c>
      <c r="C57" s="78" t="s">
        <v>684</v>
      </c>
      <c r="D57" s="78" t="s">
        <v>684</v>
      </c>
      <c r="E57" s="78" t="s">
        <v>684</v>
      </c>
      <c r="F57" s="78" t="s">
        <v>684</v>
      </c>
      <c r="G57" s="78" t="s">
        <v>684</v>
      </c>
      <c r="H57" s="78" t="s">
        <v>684</v>
      </c>
      <c r="I57" s="78" t="s">
        <v>684</v>
      </c>
      <c r="J57" s="78" t="s">
        <v>684</v>
      </c>
      <c r="K57" s="78" t="s">
        <v>684</v>
      </c>
      <c r="L57" s="78" t="s">
        <v>684</v>
      </c>
      <c r="M57" s="119" t="s">
        <v>1298</v>
      </c>
      <c r="N57" s="78" t="s">
        <v>683</v>
      </c>
      <c r="O57" s="78">
        <v>331</v>
      </c>
      <c r="P57" s="88">
        <f t="shared" si="0"/>
        <v>34</v>
      </c>
    </row>
    <row r="58" spans="1:16" ht="25.5">
      <c r="A58" s="79" t="s">
        <v>634</v>
      </c>
      <c r="B58" s="79" t="s">
        <v>827</v>
      </c>
      <c r="C58" s="80" t="s">
        <v>1014</v>
      </c>
      <c r="D58" s="80" t="s">
        <v>737</v>
      </c>
      <c r="E58" s="80" t="s">
        <v>1025</v>
      </c>
      <c r="F58" s="80" t="s">
        <v>1025</v>
      </c>
      <c r="G58" s="80" t="s">
        <v>828</v>
      </c>
      <c r="H58" s="80" t="s">
        <v>1026</v>
      </c>
      <c r="I58" s="80" t="s">
        <v>1027</v>
      </c>
      <c r="J58" s="80" t="s">
        <v>828</v>
      </c>
      <c r="K58" s="80" t="s">
        <v>828</v>
      </c>
      <c r="L58" s="80" t="s">
        <v>1028</v>
      </c>
      <c r="M58" s="80" t="s">
        <v>829</v>
      </c>
      <c r="N58" s="80" t="s">
        <v>830</v>
      </c>
      <c r="O58" s="80">
        <v>67</v>
      </c>
      <c r="P58" s="88">
        <f t="shared" si="0"/>
        <v>298</v>
      </c>
    </row>
    <row r="59" spans="1:16" ht="25.5">
      <c r="A59" s="75" t="s">
        <v>635</v>
      </c>
      <c r="B59" s="75" t="s">
        <v>1029</v>
      </c>
      <c r="C59" s="87" t="s">
        <v>1009</v>
      </c>
      <c r="D59" s="87" t="s">
        <v>1010</v>
      </c>
      <c r="E59" s="87" t="s">
        <v>1009</v>
      </c>
      <c r="F59" s="87" t="s">
        <v>1030</v>
      </c>
      <c r="G59" s="87" t="s">
        <v>1009</v>
      </c>
      <c r="H59" s="76" t="s">
        <v>919</v>
      </c>
      <c r="I59" s="76" t="s">
        <v>1031</v>
      </c>
      <c r="J59" s="76"/>
      <c r="K59" s="76"/>
      <c r="L59" s="76" t="s">
        <v>789</v>
      </c>
      <c r="M59" s="76" t="s">
        <v>790</v>
      </c>
      <c r="N59" s="76" t="s">
        <v>1032</v>
      </c>
      <c r="O59" s="76">
        <v>225</v>
      </c>
      <c r="P59" s="88">
        <f t="shared" si="0"/>
        <v>140</v>
      </c>
    </row>
    <row r="60" spans="1:16" ht="21" customHeight="1">
      <c r="A60" s="79" t="s">
        <v>636</v>
      </c>
      <c r="B60" s="79" t="s">
        <v>831</v>
      </c>
      <c r="C60" s="80" t="s">
        <v>733</v>
      </c>
      <c r="D60" s="80" t="s">
        <v>737</v>
      </c>
      <c r="E60" s="80" t="s">
        <v>1025</v>
      </c>
      <c r="F60" s="80" t="s">
        <v>1025</v>
      </c>
      <c r="G60" s="80" t="s">
        <v>828</v>
      </c>
      <c r="H60" s="80" t="s">
        <v>1033</v>
      </c>
      <c r="I60" s="80" t="s">
        <v>828</v>
      </c>
      <c r="J60" s="80" t="s">
        <v>828</v>
      </c>
      <c r="K60" s="80" t="s">
        <v>828</v>
      </c>
      <c r="L60" s="80" t="s">
        <v>1034</v>
      </c>
      <c r="M60" s="80" t="s">
        <v>828</v>
      </c>
      <c r="N60" s="80" t="s">
        <v>828</v>
      </c>
      <c r="O60" s="80">
        <v>70</v>
      </c>
      <c r="P60" s="88">
        <f t="shared" si="0"/>
        <v>295</v>
      </c>
    </row>
    <row r="61" spans="1:16" ht="25.5">
      <c r="A61" s="75" t="s">
        <v>637</v>
      </c>
      <c r="B61" s="83" t="s">
        <v>832</v>
      </c>
      <c r="C61" s="76" t="s">
        <v>909</v>
      </c>
      <c r="D61" s="76" t="s">
        <v>1035</v>
      </c>
      <c r="E61" s="76" t="s">
        <v>1036</v>
      </c>
      <c r="F61" s="76" t="s">
        <v>807</v>
      </c>
      <c r="G61" s="76" t="s">
        <v>807</v>
      </c>
      <c r="H61" s="76" t="s">
        <v>807</v>
      </c>
      <c r="I61" s="76" t="s">
        <v>1037</v>
      </c>
      <c r="J61" s="76" t="s">
        <v>1038</v>
      </c>
      <c r="K61" s="76" t="s">
        <v>807</v>
      </c>
      <c r="L61" s="76" t="s">
        <v>807</v>
      </c>
      <c r="M61" s="76" t="s">
        <v>807</v>
      </c>
      <c r="N61" s="76" t="s">
        <v>807</v>
      </c>
      <c r="O61" s="76">
        <v>26</v>
      </c>
      <c r="P61" s="88">
        <f t="shared" si="0"/>
        <v>339</v>
      </c>
    </row>
    <row r="62" spans="1:16" ht="27" customHeight="1">
      <c r="A62" s="77" t="s">
        <v>638</v>
      </c>
      <c r="B62" s="77" t="s">
        <v>1039</v>
      </c>
      <c r="C62" s="78" t="s">
        <v>807</v>
      </c>
      <c r="D62" s="78" t="s">
        <v>807</v>
      </c>
      <c r="E62" s="78" t="s">
        <v>807</v>
      </c>
      <c r="F62" s="78" t="s">
        <v>807</v>
      </c>
      <c r="G62" s="78" t="s">
        <v>807</v>
      </c>
      <c r="H62" s="78" t="s">
        <v>807</v>
      </c>
      <c r="I62" s="78" t="s">
        <v>1040</v>
      </c>
      <c r="J62" s="78" t="s">
        <v>807</v>
      </c>
      <c r="K62" s="78" t="s">
        <v>807</v>
      </c>
      <c r="L62" s="78" t="s">
        <v>807</v>
      </c>
      <c r="M62" s="78" t="s">
        <v>807</v>
      </c>
      <c r="N62" s="78" t="s">
        <v>807</v>
      </c>
      <c r="O62" s="78">
        <v>12</v>
      </c>
      <c r="P62" s="88">
        <f t="shared" si="0"/>
        <v>353</v>
      </c>
    </row>
    <row r="63" spans="1:16" ht="25.5">
      <c r="A63" s="77" t="s">
        <v>639</v>
      </c>
      <c r="B63" s="77" t="s">
        <v>1041</v>
      </c>
      <c r="C63" s="78" t="s">
        <v>791</v>
      </c>
      <c r="D63" s="78" t="s">
        <v>865</v>
      </c>
      <c r="E63" s="78" t="s">
        <v>864</v>
      </c>
      <c r="F63" s="78" t="s">
        <v>919</v>
      </c>
      <c r="G63" s="78" t="s">
        <v>919</v>
      </c>
      <c r="H63" s="78" t="s">
        <v>1042</v>
      </c>
      <c r="I63" s="78" t="s">
        <v>1043</v>
      </c>
      <c r="J63" s="78" t="s">
        <v>1044</v>
      </c>
      <c r="K63" s="78" t="s">
        <v>807</v>
      </c>
      <c r="L63" s="78" t="s">
        <v>807</v>
      </c>
      <c r="M63" s="78" t="s">
        <v>1045</v>
      </c>
      <c r="N63" s="78" t="s">
        <v>1046</v>
      </c>
      <c r="O63" s="78">
        <v>182</v>
      </c>
      <c r="P63" s="88">
        <f t="shared" si="0"/>
        <v>183</v>
      </c>
    </row>
    <row r="64" spans="1:16" ht="38.25">
      <c r="A64" s="77" t="s">
        <v>640</v>
      </c>
      <c r="B64" s="77" t="s">
        <v>1047</v>
      </c>
      <c r="C64" s="78" t="s">
        <v>792</v>
      </c>
      <c r="D64" s="78" t="s">
        <v>793</v>
      </c>
      <c r="E64" s="78" t="s">
        <v>864</v>
      </c>
      <c r="F64" s="78" t="s">
        <v>919</v>
      </c>
      <c r="G64" s="78" t="s">
        <v>919</v>
      </c>
      <c r="H64" s="78" t="s">
        <v>846</v>
      </c>
      <c r="I64" s="78" t="s">
        <v>807</v>
      </c>
      <c r="J64" s="78" t="s">
        <v>807</v>
      </c>
      <c r="K64" s="78" t="s">
        <v>807</v>
      </c>
      <c r="L64" s="78" t="s">
        <v>807</v>
      </c>
      <c r="M64" s="78" t="s">
        <v>807</v>
      </c>
      <c r="N64" s="78" t="s">
        <v>794</v>
      </c>
      <c r="O64" s="78">
        <v>171</v>
      </c>
      <c r="P64" s="88">
        <f t="shared" si="0"/>
        <v>194</v>
      </c>
    </row>
    <row r="65" spans="1:16" ht="38.25">
      <c r="A65" s="75" t="s">
        <v>641</v>
      </c>
      <c r="B65" s="107" t="s">
        <v>1265</v>
      </c>
      <c r="C65" s="76" t="s">
        <v>1102</v>
      </c>
      <c r="D65" s="76" t="s">
        <v>709</v>
      </c>
      <c r="E65" s="76" t="s">
        <v>708</v>
      </c>
      <c r="F65" s="76" t="s">
        <v>1103</v>
      </c>
      <c r="G65" s="76" t="s">
        <v>683</v>
      </c>
      <c r="H65" s="76" t="s">
        <v>721</v>
      </c>
      <c r="I65" s="76" t="s">
        <v>1104</v>
      </c>
      <c r="J65" s="76" t="s">
        <v>1105</v>
      </c>
      <c r="K65" s="76" t="s">
        <v>1106</v>
      </c>
      <c r="L65" s="76" t="s">
        <v>1107</v>
      </c>
      <c r="M65" s="76" t="s">
        <v>1108</v>
      </c>
      <c r="N65" s="76" t="s">
        <v>1109</v>
      </c>
      <c r="O65" s="112">
        <v>246</v>
      </c>
      <c r="P65" s="116">
        <f t="shared" si="0"/>
        <v>119</v>
      </c>
    </row>
    <row r="66" spans="1:16" ht="38.25">
      <c r="A66" s="75" t="s">
        <v>642</v>
      </c>
      <c r="B66" s="75" t="s">
        <v>1048</v>
      </c>
      <c r="C66" s="76" t="s">
        <v>740</v>
      </c>
      <c r="D66" s="76" t="s">
        <v>726</v>
      </c>
      <c r="E66" s="76" t="s">
        <v>741</v>
      </c>
      <c r="F66" s="76" t="s">
        <v>742</v>
      </c>
      <c r="G66" s="76" t="s">
        <v>721</v>
      </c>
      <c r="H66" s="76" t="s">
        <v>743</v>
      </c>
      <c r="I66" s="76" t="s">
        <v>744</v>
      </c>
      <c r="J66" s="76" t="s">
        <v>734</v>
      </c>
      <c r="K66" s="76" t="s">
        <v>745</v>
      </c>
      <c r="L66" s="76" t="s">
        <v>746</v>
      </c>
      <c r="M66" s="76" t="s">
        <v>706</v>
      </c>
      <c r="N66" s="113" t="s">
        <v>728</v>
      </c>
      <c r="O66" s="113">
        <v>36</v>
      </c>
      <c r="P66" s="88">
        <f t="shared" si="0"/>
        <v>329</v>
      </c>
    </row>
    <row r="67" spans="1:16" ht="25.5">
      <c r="A67" s="75" t="s">
        <v>643</v>
      </c>
      <c r="B67" s="75" t="s">
        <v>1049</v>
      </c>
      <c r="C67" s="76" t="s">
        <v>747</v>
      </c>
      <c r="D67" s="76" t="s">
        <v>748</v>
      </c>
      <c r="E67" s="76" t="s">
        <v>749</v>
      </c>
      <c r="F67" s="76" t="s">
        <v>683</v>
      </c>
      <c r="G67" s="76" t="s">
        <v>683</v>
      </c>
      <c r="H67" s="76" t="s">
        <v>750</v>
      </c>
      <c r="I67" s="76" t="s">
        <v>738</v>
      </c>
      <c r="J67" s="76" t="s">
        <v>751</v>
      </c>
      <c r="K67" s="76" t="s">
        <v>683</v>
      </c>
      <c r="L67" s="76" t="s">
        <v>719</v>
      </c>
      <c r="M67" s="76" t="s">
        <v>752</v>
      </c>
      <c r="N67" s="76" t="s">
        <v>735</v>
      </c>
      <c r="O67" s="76">
        <v>26</v>
      </c>
      <c r="P67" s="88">
        <f aca="true" t="shared" si="1" ref="P67:P81">365-O67</f>
        <v>339</v>
      </c>
    </row>
    <row r="68" spans="1:16" ht="21" customHeight="1">
      <c r="A68" s="77" t="s">
        <v>644</v>
      </c>
      <c r="B68" s="77" t="s">
        <v>1050</v>
      </c>
      <c r="C68" s="78" t="s">
        <v>684</v>
      </c>
      <c r="D68" s="78" t="s">
        <v>684</v>
      </c>
      <c r="E68" s="78" t="s">
        <v>684</v>
      </c>
      <c r="F68" s="78" t="s">
        <v>684</v>
      </c>
      <c r="G68" s="78" t="s">
        <v>684</v>
      </c>
      <c r="H68" s="78" t="s">
        <v>684</v>
      </c>
      <c r="I68" s="78" t="s">
        <v>684</v>
      </c>
      <c r="J68" s="78" t="s">
        <v>684</v>
      </c>
      <c r="K68" s="78" t="s">
        <v>684</v>
      </c>
      <c r="L68" s="78" t="s">
        <v>807</v>
      </c>
      <c r="M68" s="78" t="s">
        <v>1298</v>
      </c>
      <c r="N68" s="78" t="s">
        <v>1300</v>
      </c>
      <c r="O68" s="78">
        <v>334</v>
      </c>
      <c r="P68" s="88">
        <f t="shared" si="1"/>
        <v>31</v>
      </c>
    </row>
    <row r="69" spans="1:16" ht="25.5">
      <c r="A69" s="77" t="s">
        <v>645</v>
      </c>
      <c r="B69" s="77" t="s">
        <v>1090</v>
      </c>
      <c r="C69" s="78" t="s">
        <v>1009</v>
      </c>
      <c r="D69" s="78" t="s">
        <v>1010</v>
      </c>
      <c r="E69" s="78" t="s">
        <v>864</v>
      </c>
      <c r="F69" s="78" t="s">
        <v>919</v>
      </c>
      <c r="G69" s="78" t="s">
        <v>864</v>
      </c>
      <c r="H69" s="78" t="s">
        <v>919</v>
      </c>
      <c r="I69" s="78" t="s">
        <v>1087</v>
      </c>
      <c r="J69" s="78" t="s">
        <v>807</v>
      </c>
      <c r="K69" s="78" t="s">
        <v>849</v>
      </c>
      <c r="L69" s="78" t="s">
        <v>807</v>
      </c>
      <c r="M69" s="78" t="s">
        <v>807</v>
      </c>
      <c r="N69" s="78" t="s">
        <v>1088</v>
      </c>
      <c r="O69" s="78">
        <v>191</v>
      </c>
      <c r="P69" s="88">
        <f t="shared" si="1"/>
        <v>174</v>
      </c>
    </row>
    <row r="70" spans="1:16" ht="24" customHeight="1">
      <c r="A70" s="77" t="s">
        <v>646</v>
      </c>
      <c r="B70" s="77" t="s">
        <v>1051</v>
      </c>
      <c r="C70" s="82" t="s">
        <v>1009</v>
      </c>
      <c r="D70" s="82" t="s">
        <v>1010</v>
      </c>
      <c r="E70" s="82" t="s">
        <v>1009</v>
      </c>
      <c r="F70" s="78" t="s">
        <v>1052</v>
      </c>
      <c r="G70" s="78" t="s">
        <v>807</v>
      </c>
      <c r="H70" s="78" t="s">
        <v>1053</v>
      </c>
      <c r="I70" s="78" t="s">
        <v>807</v>
      </c>
      <c r="J70" s="78" t="s">
        <v>1054</v>
      </c>
      <c r="K70" s="78" t="s">
        <v>807</v>
      </c>
      <c r="L70" s="78" t="s">
        <v>1055</v>
      </c>
      <c r="M70" s="78" t="s">
        <v>900</v>
      </c>
      <c r="N70" s="78" t="s">
        <v>947</v>
      </c>
      <c r="O70" s="78">
        <v>123</v>
      </c>
      <c r="P70" s="88">
        <f t="shared" si="1"/>
        <v>242</v>
      </c>
    </row>
    <row r="71" spans="1:16" ht="25.5">
      <c r="A71" s="83" t="s">
        <v>647</v>
      </c>
      <c r="B71" s="83" t="s">
        <v>833</v>
      </c>
      <c r="C71" s="87" t="s">
        <v>708</v>
      </c>
      <c r="D71" s="87" t="s">
        <v>709</v>
      </c>
      <c r="E71" s="87" t="s">
        <v>708</v>
      </c>
      <c r="F71" s="87" t="s">
        <v>724</v>
      </c>
      <c r="G71" s="87" t="s">
        <v>708</v>
      </c>
      <c r="H71" s="87" t="s">
        <v>730</v>
      </c>
      <c r="I71" s="87" t="s">
        <v>683</v>
      </c>
      <c r="J71" s="87" t="s">
        <v>753</v>
      </c>
      <c r="K71" s="87" t="s">
        <v>754</v>
      </c>
      <c r="L71" s="87" t="s">
        <v>736</v>
      </c>
      <c r="M71" s="87" t="s">
        <v>683</v>
      </c>
      <c r="N71" s="87" t="s">
        <v>683</v>
      </c>
      <c r="O71" s="87">
        <v>210</v>
      </c>
      <c r="P71" s="88">
        <f t="shared" si="1"/>
        <v>155</v>
      </c>
    </row>
    <row r="72" spans="1:16" ht="25.5">
      <c r="A72" s="77" t="s">
        <v>648</v>
      </c>
      <c r="B72" s="77" t="s">
        <v>1056</v>
      </c>
      <c r="C72" s="78" t="s">
        <v>792</v>
      </c>
      <c r="D72" s="78" t="s">
        <v>793</v>
      </c>
      <c r="E72" s="78" t="s">
        <v>1057</v>
      </c>
      <c r="F72" s="78" t="s">
        <v>1058</v>
      </c>
      <c r="G72" s="78" t="s">
        <v>1059</v>
      </c>
      <c r="H72" s="78" t="s">
        <v>1060</v>
      </c>
      <c r="I72" s="78" t="s">
        <v>795</v>
      </c>
      <c r="J72" s="78" t="s">
        <v>807</v>
      </c>
      <c r="K72" s="78" t="s">
        <v>807</v>
      </c>
      <c r="L72" s="78" t="s">
        <v>1061</v>
      </c>
      <c r="M72" s="78" t="s">
        <v>786</v>
      </c>
      <c r="N72" s="78" t="s">
        <v>796</v>
      </c>
      <c r="O72" s="78">
        <v>133</v>
      </c>
      <c r="P72" s="88">
        <f t="shared" si="1"/>
        <v>232</v>
      </c>
    </row>
    <row r="73" spans="1:16" ht="21" customHeight="1">
      <c r="A73" s="75" t="s">
        <v>649</v>
      </c>
      <c r="B73" s="83" t="s">
        <v>1062</v>
      </c>
      <c r="C73" s="76" t="s">
        <v>1063</v>
      </c>
      <c r="D73" s="76" t="s">
        <v>1064</v>
      </c>
      <c r="E73" s="76" t="s">
        <v>1065</v>
      </c>
      <c r="F73" s="76" t="s">
        <v>1066</v>
      </c>
      <c r="G73" s="76" t="s">
        <v>683</v>
      </c>
      <c r="H73" s="76" t="s">
        <v>683</v>
      </c>
      <c r="I73" s="76" t="s">
        <v>1067</v>
      </c>
      <c r="J73" s="76" t="s">
        <v>1068</v>
      </c>
      <c r="K73" s="76" t="s">
        <v>1069</v>
      </c>
      <c r="L73" s="76" t="s">
        <v>1070</v>
      </c>
      <c r="M73" s="76" t="s">
        <v>683</v>
      </c>
      <c r="N73" s="76" t="s">
        <v>683</v>
      </c>
      <c r="O73" s="76">
        <v>22</v>
      </c>
      <c r="P73" s="88">
        <f t="shared" si="1"/>
        <v>343</v>
      </c>
    </row>
    <row r="74" spans="1:16" ht="25.5">
      <c r="A74" s="75" t="s">
        <v>650</v>
      </c>
      <c r="B74" s="75" t="s">
        <v>1071</v>
      </c>
      <c r="C74" s="76" t="s">
        <v>755</v>
      </c>
      <c r="D74" s="76" t="s">
        <v>722</v>
      </c>
      <c r="E74" s="76" t="s">
        <v>683</v>
      </c>
      <c r="F74" s="76" t="s">
        <v>756</v>
      </c>
      <c r="G74" s="76" t="s">
        <v>683</v>
      </c>
      <c r="H74" s="76" t="s">
        <v>683</v>
      </c>
      <c r="I74" s="76" t="s">
        <v>731</v>
      </c>
      <c r="J74" s="76" t="s">
        <v>683</v>
      </c>
      <c r="K74" s="76" t="s">
        <v>1110</v>
      </c>
      <c r="L74" s="76" t="s">
        <v>683</v>
      </c>
      <c r="M74" s="76" t="s">
        <v>683</v>
      </c>
      <c r="N74" s="76" t="s">
        <v>683</v>
      </c>
      <c r="O74" s="76">
        <v>16</v>
      </c>
      <c r="P74" s="88">
        <f t="shared" si="1"/>
        <v>349</v>
      </c>
    </row>
    <row r="75" spans="1:16" ht="38.25">
      <c r="A75" s="75" t="s">
        <v>651</v>
      </c>
      <c r="B75" s="75" t="s">
        <v>1072</v>
      </c>
      <c r="C75" s="76" t="s">
        <v>757</v>
      </c>
      <c r="D75" s="76" t="s">
        <v>758</v>
      </c>
      <c r="E75" s="76" t="s">
        <v>759</v>
      </c>
      <c r="F75" s="76" t="s">
        <v>760</v>
      </c>
      <c r="G75" s="76" t="s">
        <v>683</v>
      </c>
      <c r="H75" s="76" t="s">
        <v>761</v>
      </c>
      <c r="I75" s="76" t="s">
        <v>1111</v>
      </c>
      <c r="J75" s="76" t="s">
        <v>727</v>
      </c>
      <c r="K75" s="76" t="s">
        <v>683</v>
      </c>
      <c r="L75" s="76" t="s">
        <v>704</v>
      </c>
      <c r="M75" s="76" t="s">
        <v>722</v>
      </c>
      <c r="N75" s="76" t="s">
        <v>683</v>
      </c>
      <c r="O75" s="76">
        <v>58</v>
      </c>
      <c r="P75" s="88">
        <f t="shared" si="1"/>
        <v>307</v>
      </c>
    </row>
    <row r="76" spans="1:16" ht="25.5">
      <c r="A76" s="77" t="s">
        <v>652</v>
      </c>
      <c r="B76" s="77" t="s">
        <v>1073</v>
      </c>
      <c r="C76" s="78" t="s">
        <v>797</v>
      </c>
      <c r="D76" s="78" t="s">
        <v>807</v>
      </c>
      <c r="E76" s="78" t="s">
        <v>807</v>
      </c>
      <c r="F76" s="78" t="s">
        <v>807</v>
      </c>
      <c r="G76" s="78" t="s">
        <v>946</v>
      </c>
      <c r="H76" s="78" t="s">
        <v>944</v>
      </c>
      <c r="I76" s="78" t="s">
        <v>807</v>
      </c>
      <c r="J76" s="78" t="s">
        <v>807</v>
      </c>
      <c r="K76" s="78" t="s">
        <v>798</v>
      </c>
      <c r="L76" s="78" t="s">
        <v>1074</v>
      </c>
      <c r="M76" s="78" t="s">
        <v>1075</v>
      </c>
      <c r="N76" s="78" t="s">
        <v>807</v>
      </c>
      <c r="O76" s="78">
        <v>20</v>
      </c>
      <c r="P76" s="88">
        <f t="shared" si="1"/>
        <v>345</v>
      </c>
    </row>
    <row r="77" spans="1:16" ht="25.5">
      <c r="A77" s="75" t="s">
        <v>653</v>
      </c>
      <c r="B77" s="75" t="s">
        <v>1076</v>
      </c>
      <c r="C77" s="76" t="s">
        <v>864</v>
      </c>
      <c r="D77" s="76" t="s">
        <v>793</v>
      </c>
      <c r="E77" s="76" t="s">
        <v>799</v>
      </c>
      <c r="F77" s="76" t="s">
        <v>919</v>
      </c>
      <c r="G77" s="76" t="s">
        <v>864</v>
      </c>
      <c r="H77" s="76" t="s">
        <v>919</v>
      </c>
      <c r="I77" s="76" t="s">
        <v>939</v>
      </c>
      <c r="J77" s="76" t="s">
        <v>807</v>
      </c>
      <c r="K77" s="76" t="s">
        <v>946</v>
      </c>
      <c r="L77" s="76" t="s">
        <v>1077</v>
      </c>
      <c r="M77" s="76" t="s">
        <v>800</v>
      </c>
      <c r="N77" s="76" t="s">
        <v>957</v>
      </c>
      <c r="O77" s="76">
        <v>193</v>
      </c>
      <c r="P77" s="88">
        <f t="shared" si="1"/>
        <v>172</v>
      </c>
    </row>
    <row r="78" spans="1:16" ht="25.5">
      <c r="A78" s="81" t="s">
        <v>654</v>
      </c>
      <c r="B78" s="77" t="s">
        <v>1078</v>
      </c>
      <c r="C78" s="78" t="s">
        <v>792</v>
      </c>
      <c r="D78" s="78" t="s">
        <v>865</v>
      </c>
      <c r="E78" s="78" t="s">
        <v>864</v>
      </c>
      <c r="F78" s="78" t="s">
        <v>919</v>
      </c>
      <c r="G78" s="78" t="s">
        <v>864</v>
      </c>
      <c r="H78" s="78" t="s">
        <v>919</v>
      </c>
      <c r="I78" s="78" t="s">
        <v>864</v>
      </c>
      <c r="J78" s="78" t="s">
        <v>864</v>
      </c>
      <c r="K78" s="78" t="s">
        <v>1079</v>
      </c>
      <c r="L78" s="78" t="s">
        <v>807</v>
      </c>
      <c r="M78" s="78" t="s">
        <v>807</v>
      </c>
      <c r="N78" s="78" t="s">
        <v>807</v>
      </c>
      <c r="O78" s="78">
        <v>251</v>
      </c>
      <c r="P78" s="88">
        <f t="shared" si="1"/>
        <v>114</v>
      </c>
    </row>
    <row r="79" spans="1:16" ht="25.5">
      <c r="A79" s="75" t="s">
        <v>655</v>
      </c>
      <c r="B79" s="75" t="s">
        <v>1080</v>
      </c>
      <c r="C79" s="76" t="s">
        <v>762</v>
      </c>
      <c r="D79" s="76" t="s">
        <v>763</v>
      </c>
      <c r="E79" s="76" t="s">
        <v>752</v>
      </c>
      <c r="F79" s="76" t="s">
        <v>723</v>
      </c>
      <c r="G79" s="76" t="s">
        <v>1112</v>
      </c>
      <c r="H79" s="76" t="s">
        <v>683</v>
      </c>
      <c r="I79" s="76" t="s">
        <v>717</v>
      </c>
      <c r="J79" s="76" t="s">
        <v>728</v>
      </c>
      <c r="K79" s="76" t="s">
        <v>1113</v>
      </c>
      <c r="L79" s="76" t="s">
        <v>1114</v>
      </c>
      <c r="M79" s="76" t="s">
        <v>683</v>
      </c>
      <c r="N79" s="76" t="s">
        <v>683</v>
      </c>
      <c r="O79" s="76">
        <v>36</v>
      </c>
      <c r="P79" s="88">
        <f t="shared" si="1"/>
        <v>329</v>
      </c>
    </row>
    <row r="80" spans="1:16" ht="25.5">
      <c r="A80" s="77" t="s">
        <v>656</v>
      </c>
      <c r="B80" s="77" t="s">
        <v>1081</v>
      </c>
      <c r="C80" s="78" t="s">
        <v>1082</v>
      </c>
      <c r="D80" s="78" t="s">
        <v>1083</v>
      </c>
      <c r="E80" s="78" t="s">
        <v>1082</v>
      </c>
      <c r="F80" s="78" t="s">
        <v>1084</v>
      </c>
      <c r="G80" s="78" t="s">
        <v>1085</v>
      </c>
      <c r="H80" s="78" t="s">
        <v>807</v>
      </c>
      <c r="I80" s="78" t="s">
        <v>801</v>
      </c>
      <c r="J80" s="78" t="s">
        <v>947</v>
      </c>
      <c r="K80" s="78" t="s">
        <v>1075</v>
      </c>
      <c r="L80" s="78" t="s">
        <v>802</v>
      </c>
      <c r="M80" s="78" t="s">
        <v>807</v>
      </c>
      <c r="N80" s="78" t="s">
        <v>807</v>
      </c>
      <c r="O80" s="78">
        <v>118</v>
      </c>
      <c r="P80" s="88">
        <f t="shared" si="1"/>
        <v>247</v>
      </c>
    </row>
    <row r="81" spans="1:16" ht="25.5">
      <c r="A81" s="77" t="s">
        <v>657</v>
      </c>
      <c r="B81" s="77" t="s">
        <v>1086</v>
      </c>
      <c r="C81" s="78" t="s">
        <v>807</v>
      </c>
      <c r="D81" s="78" t="s">
        <v>807</v>
      </c>
      <c r="E81" s="78" t="s">
        <v>807</v>
      </c>
      <c r="F81" s="78" t="s">
        <v>807</v>
      </c>
      <c r="G81" s="78" t="s">
        <v>807</v>
      </c>
      <c r="H81" s="78" t="s">
        <v>807</v>
      </c>
      <c r="I81" s="78" t="s">
        <v>807</v>
      </c>
      <c r="J81" s="78" t="s">
        <v>807</v>
      </c>
      <c r="K81" s="78" t="s">
        <v>807</v>
      </c>
      <c r="L81" s="78" t="s">
        <v>946</v>
      </c>
      <c r="M81" s="78" t="s">
        <v>807</v>
      </c>
      <c r="N81" s="78" t="s">
        <v>803</v>
      </c>
      <c r="O81" s="78">
        <v>4</v>
      </c>
      <c r="P81" s="88">
        <f t="shared" si="1"/>
        <v>361</v>
      </c>
    </row>
  </sheetData>
  <sheetProtection/>
  <autoFilter ref="A1:P8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莫柠宁</cp:lastModifiedBy>
  <cp:lastPrinted>2023-11-07T09:25:28Z</cp:lastPrinted>
  <dcterms:created xsi:type="dcterms:W3CDTF">2023-08-28T16:57:18Z</dcterms:created>
  <dcterms:modified xsi:type="dcterms:W3CDTF">2023-11-09T02:49:06Z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