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汽车类" sheetId="3" r:id="rId1"/>
    <sheet name="摩托车类" sheetId="2" r:id="rId2"/>
  </sheets>
  <definedNames>
    <definedName name="_xlnm._FilterDatabase" localSheetId="1" hidden="1">摩托车类!#REF!</definedName>
    <definedName name="_xlnm._FilterDatabase" localSheetId="0" hidden="1">汽车类!$A$22:$Y$24</definedName>
  </definedNames>
  <calcPr calcId="144525"/>
</workbook>
</file>

<file path=xl/sharedStrings.xml><?xml version="1.0" encoding="utf-8"?>
<sst xmlns="http://schemas.openxmlformats.org/spreadsheetml/2006/main" count="1129" uniqueCount="386">
  <si>
    <t>2026年9月江门市驾驶培训机构考试合格率、三年内驾龄驾驶人交通违法率及交通肇事率统计表</t>
  </si>
  <si>
    <t>统计单位：江门市公安局交通管理局车辆管理所</t>
  </si>
  <si>
    <r>
      <rPr>
        <sz val="12"/>
        <rFont val="宋体"/>
        <charset val="134"/>
      </rPr>
      <t>起止时间：2026-8-21~2026-9-20 统计车型:</t>
    </r>
    <r>
      <rPr>
        <b/>
        <sz val="12"/>
        <rFont val="宋体"/>
        <charset val="134"/>
      </rPr>
      <t>汽车类</t>
    </r>
  </si>
  <si>
    <t>培训质量
综合排名</t>
  </si>
  <si>
    <t>驾校名称</t>
  </si>
  <si>
    <t>科目一</t>
  </si>
  <si>
    <t>科目二</t>
  </si>
  <si>
    <t>科目三</t>
  </si>
  <si>
    <t>三年驾龄驾驶人交通违法和事故</t>
  </si>
  <si>
    <t>平均      合格率</t>
  </si>
  <si>
    <t>考试
人数</t>
  </si>
  <si>
    <t>合格
人数</t>
  </si>
  <si>
    <t>合格率</t>
  </si>
  <si>
    <t>实际道路考试</t>
  </si>
  <si>
    <t>安全文明驾驶</t>
  </si>
  <si>
    <t>人数</t>
  </si>
  <si>
    <r>
      <rPr>
        <b/>
        <sz val="10"/>
        <rFont val="宋体"/>
        <charset val="134"/>
      </rPr>
      <t>本月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新增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人数</t>
    </r>
  </si>
  <si>
    <t>违法</t>
  </si>
  <si>
    <t>事故</t>
  </si>
  <si>
    <t/>
  </si>
  <si>
    <t>违法人数</t>
  </si>
  <si>
    <t>违法率</t>
  </si>
  <si>
    <t>严重
违法人数</t>
  </si>
  <si>
    <t>严重
违法率</t>
  </si>
  <si>
    <t>事故人数</t>
  </si>
  <si>
    <t>事故率</t>
  </si>
  <si>
    <t>严重
事故人数</t>
  </si>
  <si>
    <t>严重
事故率</t>
  </si>
  <si>
    <t>江门市骏马附三驾校</t>
  </si>
  <si>
    <t>6275</t>
  </si>
  <si>
    <t>230</t>
  </si>
  <si>
    <t>299</t>
  </si>
  <si>
    <t>4.76%</t>
  </si>
  <si>
    <t>0</t>
  </si>
  <si>
    <t>0.0%</t>
  </si>
  <si>
    <t>粤兴驾校</t>
  </si>
  <si>
    <t>3584</t>
  </si>
  <si>
    <t>95</t>
  </si>
  <si>
    <t>107</t>
  </si>
  <si>
    <t>2.99%</t>
  </si>
  <si>
    <t>速飞驾校</t>
  </si>
  <si>
    <t>1572</t>
  </si>
  <si>
    <t>64</t>
  </si>
  <si>
    <t>48</t>
  </si>
  <si>
    <t>3.05%</t>
  </si>
  <si>
    <t>新会粤兴驾校</t>
  </si>
  <si>
    <t>2403</t>
  </si>
  <si>
    <t>116</t>
  </si>
  <si>
    <t>125</t>
  </si>
  <si>
    <t>5.2%</t>
  </si>
  <si>
    <t>速锐驾校</t>
  </si>
  <si>
    <t>6481</t>
  </si>
  <si>
    <t>176</t>
  </si>
  <si>
    <t>253</t>
  </si>
  <si>
    <t>3.9%</t>
  </si>
  <si>
    <t>骏马附二驾校</t>
  </si>
  <si>
    <t>3838</t>
  </si>
  <si>
    <t>235</t>
  </si>
  <si>
    <t>169</t>
  </si>
  <si>
    <t>4.4%</t>
  </si>
  <si>
    <t>1</t>
  </si>
  <si>
    <t>0.03%</t>
  </si>
  <si>
    <t>汽运驾校</t>
  </si>
  <si>
    <t>1294</t>
  </si>
  <si>
    <t>62</t>
  </si>
  <si>
    <t>47</t>
  </si>
  <si>
    <t>3.63%</t>
  </si>
  <si>
    <t>速锐附一驾校</t>
  </si>
  <si>
    <t>397</t>
  </si>
  <si>
    <t>58</t>
  </si>
  <si>
    <t>13</t>
  </si>
  <si>
    <t>3.27%</t>
  </si>
  <si>
    <t>江海柏慕驾校</t>
  </si>
  <si>
    <t>2929</t>
  </si>
  <si>
    <t>135</t>
  </si>
  <si>
    <t>86</t>
  </si>
  <si>
    <t>2.94%</t>
  </si>
  <si>
    <t>恩诚驾校</t>
  </si>
  <si>
    <t>7847</t>
  </si>
  <si>
    <t>694</t>
  </si>
  <si>
    <t>263</t>
  </si>
  <si>
    <t>3.35%</t>
  </si>
  <si>
    <t>融顺驾校</t>
  </si>
  <si>
    <t>14474</t>
  </si>
  <si>
    <t>404</t>
  </si>
  <si>
    <t>593</t>
  </si>
  <si>
    <t>4.1%</t>
  </si>
  <si>
    <t>3</t>
  </si>
  <si>
    <t>0.02%</t>
  </si>
  <si>
    <t>技通驾校</t>
  </si>
  <si>
    <t>4065</t>
  </si>
  <si>
    <t>143</t>
  </si>
  <si>
    <t>159</t>
  </si>
  <si>
    <t>3.91%</t>
  </si>
  <si>
    <t>驶来客驾校</t>
  </si>
  <si>
    <t>3123</t>
  </si>
  <si>
    <t>80</t>
  </si>
  <si>
    <t>131</t>
  </si>
  <si>
    <t>4.19%</t>
  </si>
  <si>
    <t>明辉驾校</t>
  </si>
  <si>
    <t>2258</t>
  </si>
  <si>
    <t>100</t>
  </si>
  <si>
    <t>4.43%</t>
  </si>
  <si>
    <t>鸿顺驾校</t>
  </si>
  <si>
    <t>4973</t>
  </si>
  <si>
    <t>278</t>
  </si>
  <si>
    <t>208</t>
  </si>
  <si>
    <t>4.18%</t>
  </si>
  <si>
    <t>翔鸿驾校</t>
  </si>
  <si>
    <t>1362</t>
  </si>
  <si>
    <t>61</t>
  </si>
  <si>
    <t>3.52%</t>
  </si>
  <si>
    <t>0.07%</t>
  </si>
  <si>
    <t>树人驾校</t>
  </si>
  <si>
    <t>1869</t>
  </si>
  <si>
    <t>119</t>
  </si>
  <si>
    <t>3.32%</t>
  </si>
  <si>
    <t>一航驾校</t>
  </si>
  <si>
    <t>3671</t>
  </si>
  <si>
    <t>137</t>
  </si>
  <si>
    <t>117</t>
  </si>
  <si>
    <t>3.19%</t>
  </si>
  <si>
    <t>富成驾校</t>
  </si>
  <si>
    <t>2161</t>
  </si>
  <si>
    <t>199</t>
  </si>
  <si>
    <t>102</t>
  </si>
  <si>
    <t>4.72%</t>
  </si>
  <si>
    <t>东富驾校</t>
  </si>
  <si>
    <t>2311</t>
  </si>
  <si>
    <t>41</t>
  </si>
  <si>
    <t>67</t>
  </si>
  <si>
    <t>2.9%</t>
  </si>
  <si>
    <t>江海瀚东驾校</t>
  </si>
  <si>
    <t>2039</t>
  </si>
  <si>
    <t>93</t>
  </si>
  <si>
    <t>79</t>
  </si>
  <si>
    <t>3.87%</t>
  </si>
  <si>
    <t>鹏达驾校</t>
  </si>
  <si>
    <t>13246</t>
  </si>
  <si>
    <t>248</t>
  </si>
  <si>
    <t>490</t>
  </si>
  <si>
    <t>3.7%</t>
  </si>
  <si>
    <t>鹤山小军驾校</t>
  </si>
  <si>
    <t>8936</t>
  </si>
  <si>
    <t>344</t>
  </si>
  <si>
    <t>316</t>
  </si>
  <si>
    <t>3.54%</t>
  </si>
  <si>
    <t>富宁驾校</t>
  </si>
  <si>
    <t>5549</t>
  </si>
  <si>
    <t>232</t>
  </si>
  <si>
    <t>东达驾校</t>
  </si>
  <si>
    <t>1434</t>
  </si>
  <si>
    <t>4.25%</t>
  </si>
  <si>
    <t>江海捷宏一品驾校</t>
  </si>
  <si>
    <t>4042</t>
  </si>
  <si>
    <t>138</t>
  </si>
  <si>
    <t>3.41%</t>
  </si>
  <si>
    <t>捷宏一品驾校</t>
  </si>
  <si>
    <t>3037</t>
  </si>
  <si>
    <t>3.29%</t>
  </si>
  <si>
    <t>问鼎驾校</t>
  </si>
  <si>
    <t>889</t>
  </si>
  <si>
    <t>55</t>
  </si>
  <si>
    <t>24</t>
  </si>
  <si>
    <t>2.7%</t>
  </si>
  <si>
    <t>方向驾校</t>
  </si>
  <si>
    <t>1579</t>
  </si>
  <si>
    <t>57</t>
  </si>
  <si>
    <t>3.61%</t>
  </si>
  <si>
    <t>永坚驾校</t>
  </si>
  <si>
    <t>2452</t>
  </si>
  <si>
    <t>105</t>
  </si>
  <si>
    <t>4.28%</t>
  </si>
  <si>
    <t>粤顺驾校</t>
  </si>
  <si>
    <t>2521</t>
  </si>
  <si>
    <t>90</t>
  </si>
  <si>
    <t>97</t>
  </si>
  <si>
    <t>3.85%</t>
  </si>
  <si>
    <t>开平瀚东驾校</t>
  </si>
  <si>
    <t>2118</t>
  </si>
  <si>
    <t>173</t>
  </si>
  <si>
    <t>60</t>
  </si>
  <si>
    <t>2.83%</t>
  </si>
  <si>
    <t>江门瀚东驾校</t>
  </si>
  <si>
    <t>1934</t>
  </si>
  <si>
    <t>106</t>
  </si>
  <si>
    <t>2.95%</t>
  </si>
  <si>
    <t>新会富美驾校</t>
  </si>
  <si>
    <t>4773</t>
  </si>
  <si>
    <t>141</t>
  </si>
  <si>
    <t>194</t>
  </si>
  <si>
    <t>4.06%</t>
  </si>
  <si>
    <t>驾易通驾校</t>
  </si>
  <si>
    <t>2082</t>
  </si>
  <si>
    <t>88</t>
  </si>
  <si>
    <t>4.23%</t>
  </si>
  <si>
    <t>安达驾校</t>
  </si>
  <si>
    <t>3504</t>
  </si>
  <si>
    <t>190</t>
  </si>
  <si>
    <t>166</t>
  </si>
  <si>
    <t>4.74%</t>
  </si>
  <si>
    <t>骏鑫驾校</t>
  </si>
  <si>
    <t>3235</t>
  </si>
  <si>
    <t>109</t>
  </si>
  <si>
    <t>103</t>
  </si>
  <si>
    <t>3.18%</t>
  </si>
  <si>
    <t>利德驾校</t>
  </si>
  <si>
    <t>3758</t>
  </si>
  <si>
    <t>155</t>
  </si>
  <si>
    <t>4.12%</t>
  </si>
  <si>
    <t>宝成驾校</t>
  </si>
  <si>
    <t>3469</t>
  </si>
  <si>
    <t>146</t>
  </si>
  <si>
    <t>174</t>
  </si>
  <si>
    <t>5.02%</t>
  </si>
  <si>
    <t>驾易达驾校</t>
  </si>
  <si>
    <t>2930</t>
  </si>
  <si>
    <t>178</t>
  </si>
  <si>
    <t>3.0%</t>
  </si>
  <si>
    <t>安顺康驾校</t>
  </si>
  <si>
    <t>1910</t>
  </si>
  <si>
    <t>104</t>
  </si>
  <si>
    <t>5.45%</t>
  </si>
  <si>
    <t>富美驾校</t>
  </si>
  <si>
    <t>5755</t>
  </si>
  <si>
    <t>271</t>
  </si>
  <si>
    <t>223</t>
  </si>
  <si>
    <t>2</t>
  </si>
  <si>
    <t>润丰驾校</t>
  </si>
  <si>
    <t>3043</t>
  </si>
  <si>
    <t>161</t>
  </si>
  <si>
    <t>5.29%</t>
  </si>
  <si>
    <t>为民驾校</t>
  </si>
  <si>
    <t>9618</t>
  </si>
  <si>
    <t>362</t>
  </si>
  <si>
    <t>321</t>
  </si>
  <si>
    <t>3.34%</t>
  </si>
  <si>
    <t>4</t>
  </si>
  <si>
    <t>0.04%</t>
  </si>
  <si>
    <t>天耀驾校</t>
  </si>
  <si>
    <t>3951</t>
  </si>
  <si>
    <t>123</t>
  </si>
  <si>
    <t>124</t>
  </si>
  <si>
    <t>3.14%</t>
  </si>
  <si>
    <t>一庆驾校</t>
  </si>
  <si>
    <t>3800</t>
  </si>
  <si>
    <t>113</t>
  </si>
  <si>
    <t>157</t>
  </si>
  <si>
    <t>4.13%</t>
  </si>
  <si>
    <t>台山昌马驾校</t>
  </si>
  <si>
    <t>2783</t>
  </si>
  <si>
    <t>89</t>
  </si>
  <si>
    <t>120</t>
  </si>
  <si>
    <t>4.31%</t>
  </si>
  <si>
    <t>开平宏安驾校</t>
  </si>
  <si>
    <t>8734</t>
  </si>
  <si>
    <t>497</t>
  </si>
  <si>
    <t>281</t>
  </si>
  <si>
    <t>3.22%</t>
  </si>
  <si>
    <t>德诚驾校</t>
  </si>
  <si>
    <t>5641</t>
  </si>
  <si>
    <t>237</t>
  </si>
  <si>
    <t>260</t>
  </si>
  <si>
    <t>4.61%</t>
  </si>
  <si>
    <t>天成驾校</t>
  </si>
  <si>
    <t>3086</t>
  </si>
  <si>
    <t>156</t>
  </si>
  <si>
    <t>101</t>
  </si>
  <si>
    <t>平石驾校</t>
  </si>
  <si>
    <t>2925</t>
  </si>
  <si>
    <t>71</t>
  </si>
  <si>
    <t>2.43%</t>
  </si>
  <si>
    <t>东诚驾校</t>
  </si>
  <si>
    <t>2274</t>
  </si>
  <si>
    <t>83</t>
  </si>
  <si>
    <t>3.65%</t>
  </si>
  <si>
    <t>新会瀚东驾校</t>
  </si>
  <si>
    <t>1852</t>
  </si>
  <si>
    <t>85</t>
  </si>
  <si>
    <t>82</t>
  </si>
  <si>
    <t>东江驾校</t>
  </si>
  <si>
    <t>5715</t>
  </si>
  <si>
    <t>201</t>
  </si>
  <si>
    <t>228</t>
  </si>
  <si>
    <t>3.99%</t>
  </si>
  <si>
    <t>银丰驾校</t>
  </si>
  <si>
    <t>9977</t>
  </si>
  <si>
    <t>395</t>
  </si>
  <si>
    <t>3.96%</t>
  </si>
  <si>
    <t>恒大驾校</t>
  </si>
  <si>
    <t>31677</t>
  </si>
  <si>
    <t>1586</t>
  </si>
  <si>
    <t>1583</t>
  </si>
  <si>
    <t>5.0%</t>
  </si>
  <si>
    <t>0.01%</t>
  </si>
  <si>
    <t>江都驾校</t>
  </si>
  <si>
    <t>8834</t>
  </si>
  <si>
    <t>415</t>
  </si>
  <si>
    <t>339</t>
  </si>
  <si>
    <t>3.84%</t>
  </si>
  <si>
    <t>骏骞驾校</t>
  </si>
  <si>
    <t>4086</t>
  </si>
  <si>
    <t>43</t>
  </si>
  <si>
    <t>288</t>
  </si>
  <si>
    <t>7.05%</t>
  </si>
  <si>
    <t>0.1%</t>
  </si>
  <si>
    <t>江农驾校</t>
  </si>
  <si>
    <t>2641</t>
  </si>
  <si>
    <t>75</t>
  </si>
  <si>
    <t>84</t>
  </si>
  <si>
    <t>天坤驾校</t>
  </si>
  <si>
    <t>3478</t>
  </si>
  <si>
    <t>52</t>
  </si>
  <si>
    <t>3.36%</t>
  </si>
  <si>
    <t>台山瀚东驾校</t>
  </si>
  <si>
    <t>1711</t>
  </si>
  <si>
    <t>53</t>
  </si>
  <si>
    <t>96</t>
  </si>
  <si>
    <t>5.61%</t>
  </si>
  <si>
    <t>不排名</t>
  </si>
  <si>
    <t>诚信驾校</t>
  </si>
  <si>
    <t>2372</t>
  </si>
  <si>
    <t>7</t>
  </si>
  <si>
    <t>海政驾校</t>
  </si>
  <si>
    <t>--</t>
  </si>
  <si>
    <t>566</t>
  </si>
  <si>
    <t>6</t>
  </si>
  <si>
    <t>19</t>
  </si>
  <si>
    <t>新宁驾校</t>
  </si>
  <si>
    <t>364</t>
  </si>
  <si>
    <t>23</t>
  </si>
  <si>
    <t>6.32%</t>
  </si>
  <si>
    <t>骏马驾校</t>
  </si>
  <si>
    <t>1573</t>
  </si>
  <si>
    <t>66</t>
  </si>
  <si>
    <t>4.2%</t>
  </si>
  <si>
    <t>大众驾校</t>
  </si>
  <si>
    <t>196</t>
  </si>
  <si>
    <t>6.69%</t>
  </si>
  <si>
    <t>柏慕驾校</t>
  </si>
  <si>
    <t>529</t>
  </si>
  <si>
    <t>17</t>
  </si>
  <si>
    <t>3.21%</t>
  </si>
  <si>
    <t>联合驾校</t>
  </si>
  <si>
    <t>合计及平均合格率</t>
  </si>
  <si>
    <r>
      <rPr>
        <sz val="12"/>
        <rFont val="宋体"/>
        <charset val="134"/>
      </rPr>
      <t>起止时间：2026-8-21~2026-9-20 统计车型:</t>
    </r>
    <r>
      <rPr>
        <b/>
        <sz val="12"/>
        <rFont val="宋体"/>
        <charset val="134"/>
      </rPr>
      <t>摩托车类</t>
    </r>
  </si>
  <si>
    <r>
      <t>本月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新增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人数</t>
    </r>
  </si>
  <si>
    <t>志越驾校</t>
  </si>
  <si>
    <t>1898</t>
  </si>
  <si>
    <t>59</t>
  </si>
  <si>
    <t>78</t>
  </si>
  <si>
    <t>4.11%</t>
  </si>
  <si>
    <t>浩集交通</t>
  </si>
  <si>
    <t>1061</t>
  </si>
  <si>
    <t>338</t>
  </si>
  <si>
    <t>54</t>
  </si>
  <si>
    <t>5.09%</t>
  </si>
  <si>
    <t>隆正驾校</t>
  </si>
  <si>
    <t>10271</t>
  </si>
  <si>
    <t>760</t>
  </si>
  <si>
    <t>459</t>
  </si>
  <si>
    <t>4.47%</t>
  </si>
  <si>
    <t>海成驾校</t>
  </si>
  <si>
    <t>3399</t>
  </si>
  <si>
    <t>4.03%</t>
  </si>
  <si>
    <t>恩骏驾校</t>
  </si>
  <si>
    <t>4115</t>
  </si>
  <si>
    <t>4.62%</t>
  </si>
  <si>
    <t>台山顺安驾校</t>
  </si>
  <si>
    <t>11669</t>
  </si>
  <si>
    <t>410</t>
  </si>
  <si>
    <t>610</t>
  </si>
  <si>
    <t>5.23%</t>
  </si>
  <si>
    <t>0.05%</t>
  </si>
  <si>
    <t>纵横驾校</t>
  </si>
  <si>
    <t>1383</t>
  </si>
  <si>
    <t>72</t>
  </si>
  <si>
    <t>5.21%</t>
  </si>
  <si>
    <t>江海鸿顺</t>
  </si>
  <si>
    <t>3701</t>
  </si>
  <si>
    <t>192</t>
  </si>
  <si>
    <t>5.19%</t>
  </si>
  <si>
    <t>台山松山驾校</t>
  </si>
  <si>
    <t>711</t>
  </si>
  <si>
    <t>36</t>
  </si>
  <si>
    <t>5.06%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</si>
</sst>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rgb="FF00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000000"/>
      <name val="Tahoma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b/>
      <sz val="10"/>
      <name val="Arial"/>
      <charset val="134"/>
    </font>
    <font>
      <sz val="10"/>
      <name val="Tahom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9" fontId="0" fillId="0" borderId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15" borderId="1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5" fillId="15" borderId="21" applyNumberFormat="0" applyAlignment="0" applyProtection="0">
      <alignment vertical="center"/>
    </xf>
    <xf numFmtId="0" fontId="31" fillId="27" borderId="23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0" borderId="0"/>
    <xf numFmtId="0" fontId="14" fillId="24" borderId="0" applyNumberFormat="0" applyBorder="0" applyAlignment="0" applyProtection="0">
      <alignment vertical="center"/>
    </xf>
    <xf numFmtId="0" fontId="18" fillId="19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/>
    <xf numFmtId="0" fontId="14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87">
    <xf numFmtId="0" fontId="0" fillId="0" borderId="0" xfId="0" applyAlignment="1"/>
    <xf numFmtId="0" fontId="0" fillId="0" borderId="0" xfId="48" applyFill="1" applyBorder="1" applyAlignment="1">
      <alignment vertical="center"/>
    </xf>
    <xf numFmtId="0" fontId="1" fillId="0" borderId="0" xfId="48" applyFont="1" applyFill="1" applyBorder="1" applyAlignment="1">
      <alignment vertical="center"/>
    </xf>
    <xf numFmtId="0" fontId="0" fillId="0" borderId="0" xfId="48" applyFill="1" applyAlignment="1">
      <alignment vertical="center"/>
    </xf>
    <xf numFmtId="176" fontId="0" fillId="0" borderId="0" xfId="48" applyNumberFormat="1" applyFill="1" applyAlignment="1">
      <alignment vertical="center"/>
    </xf>
    <xf numFmtId="10" fontId="0" fillId="0" borderId="0" xfId="11" applyNumberFormat="1" applyFill="1">
      <alignment vertical="center"/>
    </xf>
    <xf numFmtId="10" fontId="0" fillId="0" borderId="0" xfId="11" applyNumberFormat="1" applyFill="1" applyAlignment="1">
      <alignment vertical="center"/>
    </xf>
    <xf numFmtId="0" fontId="2" fillId="0" borderId="0" xfId="29" applyFont="1" applyFill="1" applyAlignment="1">
      <alignment horizontal="center" vertical="center"/>
    </xf>
    <xf numFmtId="0" fontId="3" fillId="0" borderId="0" xfId="29" applyFont="1" applyFill="1" applyAlignment="1">
      <alignment horizontal="left" vertical="center"/>
    </xf>
    <xf numFmtId="0" fontId="3" fillId="0" borderId="1" xfId="29" applyFont="1" applyFill="1" applyBorder="1" applyAlignment="1">
      <alignment horizontal="left" vertical="center" wrapText="1"/>
    </xf>
    <xf numFmtId="0" fontId="4" fillId="0" borderId="2" xfId="29" applyFont="1" applyFill="1" applyBorder="1" applyAlignment="1">
      <alignment horizontal="center" vertical="center" wrapText="1"/>
    </xf>
    <xf numFmtId="0" fontId="5" fillId="0" borderId="3" xfId="29" applyFont="1" applyFill="1" applyBorder="1" applyAlignment="1">
      <alignment horizontal="center" vertical="center" wrapText="1"/>
    </xf>
    <xf numFmtId="0" fontId="5" fillId="0" borderId="4" xfId="29" applyFont="1" applyFill="1" applyBorder="1" applyAlignment="1">
      <alignment horizontal="center" vertical="center" wrapText="1"/>
    </xf>
    <xf numFmtId="0" fontId="5" fillId="0" borderId="5" xfId="29" applyFont="1" applyFill="1" applyBorder="1" applyAlignment="1">
      <alignment horizontal="center" vertical="center" wrapText="1"/>
    </xf>
    <xf numFmtId="0" fontId="4" fillId="0" borderId="6" xfId="29" applyFont="1" applyFill="1" applyBorder="1" applyAlignment="1">
      <alignment horizontal="center" vertical="center" wrapText="1"/>
    </xf>
    <xf numFmtId="0" fontId="5" fillId="0" borderId="7" xfId="29" applyFont="1" applyFill="1" applyBorder="1" applyAlignment="1">
      <alignment horizontal="center" vertical="center" wrapText="1"/>
    </xf>
    <xf numFmtId="176" fontId="5" fillId="0" borderId="7" xfId="29" applyNumberFormat="1" applyFont="1" applyFill="1" applyBorder="1" applyAlignment="1">
      <alignment horizontal="center" vertical="center" wrapText="1"/>
    </xf>
    <xf numFmtId="0" fontId="5" fillId="0" borderId="8" xfId="29" applyFont="1" applyFill="1" applyBorder="1" applyAlignment="1">
      <alignment horizontal="center" vertical="center" wrapText="1"/>
    </xf>
    <xf numFmtId="176" fontId="5" fillId="0" borderId="8" xfId="29" applyNumberFormat="1" applyFont="1" applyFill="1" applyBorder="1" applyAlignment="1">
      <alignment horizontal="center" vertical="center" wrapText="1"/>
    </xf>
    <xf numFmtId="0" fontId="6" fillId="0" borderId="3" xfId="48" applyFont="1" applyFill="1" applyBorder="1" applyAlignment="1">
      <alignment horizontal="center" vertical="center" wrapText="1"/>
    </xf>
    <xf numFmtId="0" fontId="7" fillId="0" borderId="9" xfId="36" applyFont="1" applyFill="1" applyBorder="1" applyAlignment="1">
      <alignment horizontal="center" vertical="center" wrapText="1"/>
    </xf>
    <xf numFmtId="0" fontId="6" fillId="0" borderId="3" xfId="48" applyFont="1" applyFill="1" applyBorder="1" applyAlignment="1">
      <alignment horizontal="center" vertical="center"/>
    </xf>
    <xf numFmtId="0" fontId="8" fillId="0" borderId="9" xfId="36" applyFont="1" applyFill="1" applyBorder="1" applyAlignment="1">
      <alignment horizontal="center" vertical="center" wrapText="1"/>
    </xf>
    <xf numFmtId="0" fontId="6" fillId="0" borderId="3" xfId="11" applyNumberFormat="1" applyFont="1" applyFill="1" applyBorder="1" applyAlignment="1">
      <alignment horizontal="center" vertical="center"/>
    </xf>
    <xf numFmtId="0" fontId="9" fillId="0" borderId="3" xfId="48" applyFont="1" applyFill="1" applyBorder="1" applyAlignment="1">
      <alignment horizontal="center" vertical="center" wrapText="1"/>
    </xf>
    <xf numFmtId="0" fontId="10" fillId="0" borderId="3" xfId="29" applyFont="1" applyFill="1" applyBorder="1" applyAlignment="1">
      <alignment horizontal="center" vertical="center" wrapText="1"/>
    </xf>
    <xf numFmtId="0" fontId="10" fillId="0" borderId="0" xfId="29" applyFont="1" applyFill="1" applyBorder="1" applyAlignment="1">
      <alignment horizontal="center" vertical="center" wrapText="1"/>
    </xf>
    <xf numFmtId="0" fontId="6" fillId="0" borderId="0" xfId="48" applyFont="1" applyFill="1" applyBorder="1" applyAlignment="1">
      <alignment horizontal="center" vertical="center" wrapText="1"/>
    </xf>
    <xf numFmtId="0" fontId="5" fillId="0" borderId="10" xfId="29" applyFont="1" applyFill="1" applyBorder="1" applyAlignment="1">
      <alignment horizontal="center" vertical="center" wrapText="1"/>
    </xf>
    <xf numFmtId="10" fontId="11" fillId="0" borderId="7" xfId="11" applyNumberFormat="1" applyFont="1" applyFill="1" applyBorder="1" applyAlignment="1">
      <alignment horizontal="center" vertical="center"/>
    </xf>
    <xf numFmtId="10" fontId="11" fillId="0" borderId="8" xfId="11" applyNumberFormat="1" applyFont="1" applyFill="1" applyBorder="1" applyAlignment="1">
      <alignment horizontal="center" vertical="center"/>
    </xf>
    <xf numFmtId="10" fontId="6" fillId="0" borderId="3" xfId="11" applyNumberFormat="1" applyFont="1" applyFill="1" applyBorder="1" applyAlignment="1">
      <alignment horizontal="center" vertical="center"/>
    </xf>
    <xf numFmtId="10" fontId="6" fillId="0" borderId="3" xfId="48" applyNumberFormat="1" applyFont="1" applyFill="1" applyBorder="1" applyAlignment="1">
      <alignment horizontal="center" vertical="center"/>
    </xf>
    <xf numFmtId="10" fontId="6" fillId="0" borderId="0" xfId="11" applyNumberFormat="1" applyFont="1" applyFill="1" applyBorder="1" applyAlignment="1">
      <alignment horizontal="center" vertical="center"/>
    </xf>
    <xf numFmtId="0" fontId="4" fillId="0" borderId="7" xfId="29" applyFont="1" applyFill="1" applyBorder="1" applyAlignment="1">
      <alignment horizontal="center" vertical="center" wrapText="1"/>
    </xf>
    <xf numFmtId="10" fontId="11" fillId="0" borderId="0" xfId="11" applyNumberFormat="1" applyFont="1" applyFill="1" applyAlignment="1">
      <alignment horizontal="center" vertical="center"/>
    </xf>
    <xf numFmtId="0" fontId="5" fillId="0" borderId="2" xfId="29" applyFont="1" applyFill="1" applyBorder="1" applyAlignment="1">
      <alignment horizontal="center" vertical="center" wrapText="1"/>
    </xf>
    <xf numFmtId="0" fontId="5" fillId="0" borderId="11" xfId="29" applyFont="1" applyFill="1" applyBorder="1" applyAlignment="1">
      <alignment horizontal="center" vertical="center" wrapText="1"/>
    </xf>
    <xf numFmtId="0" fontId="4" fillId="0" borderId="9" xfId="48" applyFont="1" applyBorder="1" applyAlignment="1">
      <alignment horizontal="center" vertical="center" wrapText="1"/>
    </xf>
    <xf numFmtId="0" fontId="5" fillId="0" borderId="12" xfId="29" applyFont="1" applyFill="1" applyBorder="1" applyAlignment="1">
      <alignment horizontal="center" vertical="center" wrapText="1"/>
    </xf>
    <xf numFmtId="0" fontId="12" fillId="0" borderId="9" xfId="48" applyFont="1" applyBorder="1" applyAlignment="1">
      <alignment horizontal="center" vertical="center" wrapText="1"/>
    </xf>
    <xf numFmtId="0" fontId="9" fillId="0" borderId="0" xfId="48" applyFont="1" applyFill="1" applyBorder="1" applyAlignment="1">
      <alignment horizontal="center" vertical="center" wrapText="1"/>
    </xf>
    <xf numFmtId="10" fontId="11" fillId="0" borderId="3" xfId="11" applyNumberFormat="1" applyFont="1" applyFill="1" applyBorder="1" applyAlignment="1">
      <alignment horizontal="center" vertical="center"/>
    </xf>
    <xf numFmtId="10" fontId="11" fillId="0" borderId="3" xfId="11" applyNumberFormat="1" applyFont="1" applyFill="1" applyBorder="1" applyAlignment="1">
      <alignment horizontal="center" vertical="center" wrapText="1"/>
    </xf>
    <xf numFmtId="0" fontId="9" fillId="0" borderId="3" xfId="48" applyFont="1" applyFill="1" applyBorder="1" applyAlignment="1">
      <alignment horizontal="center" vertical="center"/>
    </xf>
    <xf numFmtId="10" fontId="9" fillId="0" borderId="3" xfId="11" applyNumberFormat="1" applyFont="1" applyFill="1" applyBorder="1">
      <alignment vertical="center"/>
    </xf>
    <xf numFmtId="0" fontId="9" fillId="0" borderId="0" xfId="48" applyFont="1" applyFill="1" applyBorder="1" applyAlignment="1">
      <alignment horizontal="center" vertical="center"/>
    </xf>
    <xf numFmtId="10" fontId="9" fillId="0" borderId="0" xfId="11" applyNumberFormat="1" applyFont="1" applyFill="1" applyBorder="1">
      <alignment vertical="center"/>
    </xf>
    <xf numFmtId="0" fontId="5" fillId="0" borderId="13" xfId="29" applyFont="1" applyFill="1" applyBorder="1" applyAlignment="1">
      <alignment horizontal="center" vertical="center" wrapText="1"/>
    </xf>
    <xf numFmtId="10" fontId="5" fillId="0" borderId="3" xfId="11" applyNumberFormat="1" applyFont="1" applyFill="1" applyBorder="1" applyAlignment="1">
      <alignment horizontal="center" vertical="center" wrapText="1"/>
    </xf>
    <xf numFmtId="10" fontId="9" fillId="0" borderId="3" xfId="11" applyNumberFormat="1" applyFont="1" applyFill="1" applyBorder="1" applyAlignment="1">
      <alignment horizontal="center" vertical="center"/>
    </xf>
    <xf numFmtId="10" fontId="9" fillId="0" borderId="0" xfId="11" applyNumberFormat="1" applyFont="1" applyFill="1" applyBorder="1" applyAlignment="1">
      <alignment horizontal="center" vertical="center"/>
    </xf>
    <xf numFmtId="10" fontId="5" fillId="0" borderId="7" xfId="11" applyNumberFormat="1" applyFont="1" applyFill="1" applyBorder="1" applyAlignment="1">
      <alignment horizontal="center" vertical="center" wrapText="1"/>
    </xf>
    <xf numFmtId="10" fontId="5" fillId="0" borderId="14" xfId="11" applyNumberFormat="1" applyFont="1" applyFill="1" applyBorder="1" applyAlignment="1">
      <alignment horizontal="center" vertical="center" wrapText="1"/>
    </xf>
    <xf numFmtId="10" fontId="5" fillId="0" borderId="8" xfId="11" applyNumberFormat="1" applyFont="1" applyFill="1" applyBorder="1" applyAlignment="1">
      <alignment horizontal="center" vertical="center" wrapText="1"/>
    </xf>
    <xf numFmtId="10" fontId="6" fillId="0" borderId="3" xfId="11" applyNumberFormat="1" applyFont="1" applyFill="1" applyBorder="1" applyAlignment="1">
      <alignment horizontal="center" vertical="center" wrapText="1"/>
    </xf>
    <xf numFmtId="10" fontId="6" fillId="0" borderId="0" xfId="11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0" fontId="0" fillId="0" borderId="0" xfId="11" applyNumberFormat="1" applyFill="1" applyAlignment="1">
      <alignment horizontal="center" vertical="center"/>
    </xf>
    <xf numFmtId="176" fontId="5" fillId="0" borderId="3" xfId="29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10" fontId="6" fillId="0" borderId="3" xfId="1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4" fillId="0" borderId="3" xfId="2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" xfId="29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10" fontId="9" fillId="0" borderId="0" xfId="11" applyNumberFormat="1" applyFont="1" applyFill="1">
      <alignment vertical="center"/>
    </xf>
    <xf numFmtId="10" fontId="9" fillId="0" borderId="0" xfId="0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3" fillId="0" borderId="3" xfId="0" applyFont="1" applyFill="1" applyBorder="1" applyAlignment="1" quotePrefix="1">
      <alignment horizontal="center" wrapText="1"/>
    </xf>
    <xf numFmtId="0" fontId="6" fillId="0" borderId="3" xfId="48" applyFont="1" applyFill="1" applyBorder="1" applyAlignment="1" quotePrefix="1">
      <alignment horizontal="center" vertical="center"/>
    </xf>
    <xf numFmtId="10" fontId="6" fillId="0" borderId="3" xfId="48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6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Z77"/>
  <sheetViews>
    <sheetView tabSelected="1" zoomScale="110" zoomScaleNormal="110" workbookViewId="0">
      <selection activeCell="G5" sqref="G5:G6"/>
    </sheetView>
  </sheetViews>
  <sheetFormatPr defaultColWidth="9" defaultRowHeight="13.5"/>
  <cols>
    <col min="1" max="1" width="8.425" style="61" customWidth="1"/>
    <col min="2" max="2" width="17.75" style="61" customWidth="1"/>
    <col min="3" max="3" width="7.625" style="61" customWidth="1"/>
    <col min="4" max="4" width="7.625" style="62" customWidth="1"/>
    <col min="5" max="5" width="9.625" style="63" customWidth="1"/>
    <col min="6" max="6" width="7.625" style="61" customWidth="1"/>
    <col min="7" max="7" width="7.625" style="62" customWidth="1"/>
    <col min="8" max="8" width="9.625" style="5" customWidth="1"/>
    <col min="9" max="10" width="7.625" style="61" customWidth="1"/>
    <col min="11" max="11" width="9.625" style="5" customWidth="1"/>
    <col min="12" max="13" width="7.625" style="61" customWidth="1"/>
    <col min="14" max="14" width="9.625" style="5" customWidth="1"/>
    <col min="15" max="15" width="6.125" style="61" customWidth="1"/>
    <col min="16" max="16" width="5.125" style="61" customWidth="1"/>
    <col min="17" max="17" width="5.25" style="61" customWidth="1"/>
    <col min="18" max="18" width="7.625" style="5" customWidth="1"/>
    <col min="19" max="19" width="9.875" style="5" customWidth="1"/>
    <col min="20" max="20" width="7.125" style="5" customWidth="1"/>
    <col min="21" max="21" width="5.25" style="61" customWidth="1"/>
    <col min="22" max="22" width="7.625" style="6" customWidth="1"/>
    <col min="23" max="23" width="8.75" style="6" customWidth="1"/>
    <col min="24" max="24" width="7.125" style="6" customWidth="1"/>
    <col min="25" max="25" width="8.625" style="6" customWidth="1"/>
    <col min="26" max="16384" width="9" style="61"/>
  </cols>
  <sheetData>
    <row r="1" ht="21.75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5.75" spans="1: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6.5" customHeight="1" spans="1:25">
      <c r="A4" s="10" t="s">
        <v>3</v>
      </c>
      <c r="B4" s="11" t="s">
        <v>4</v>
      </c>
      <c r="C4" s="12" t="s">
        <v>5</v>
      </c>
      <c r="D4" s="13"/>
      <c r="E4" s="28"/>
      <c r="F4" s="12" t="s">
        <v>6</v>
      </c>
      <c r="G4" s="13"/>
      <c r="H4" s="28"/>
      <c r="I4" s="12" t="s">
        <v>7</v>
      </c>
      <c r="J4" s="13"/>
      <c r="K4" s="13"/>
      <c r="L4" s="13"/>
      <c r="M4" s="13"/>
      <c r="N4" s="28"/>
      <c r="O4" s="36" t="s">
        <v>8</v>
      </c>
      <c r="P4" s="37"/>
      <c r="Q4" s="37"/>
      <c r="R4" s="37"/>
      <c r="S4" s="37"/>
      <c r="T4" s="37"/>
      <c r="U4" s="37"/>
      <c r="V4" s="37"/>
      <c r="W4" s="37"/>
      <c r="X4" s="48"/>
      <c r="Y4" s="52" t="s">
        <v>9</v>
      </c>
    </row>
    <row r="5" customHeight="1" spans="1:25">
      <c r="A5" s="14"/>
      <c r="B5" s="11"/>
      <c r="C5" s="11" t="s">
        <v>10</v>
      </c>
      <c r="D5" s="64" t="s">
        <v>11</v>
      </c>
      <c r="E5" s="42" t="s">
        <v>12</v>
      </c>
      <c r="F5" s="11" t="s">
        <v>10</v>
      </c>
      <c r="G5" s="64" t="s">
        <v>11</v>
      </c>
      <c r="H5" s="42" t="s">
        <v>12</v>
      </c>
      <c r="I5" s="11" t="s">
        <v>13</v>
      </c>
      <c r="J5" s="11"/>
      <c r="K5" s="11"/>
      <c r="L5" s="11" t="s">
        <v>14</v>
      </c>
      <c r="M5" s="11"/>
      <c r="N5" s="11"/>
      <c r="O5" s="37" t="s">
        <v>15</v>
      </c>
      <c r="P5" s="71" t="s">
        <v>16</v>
      </c>
      <c r="Q5" s="11" t="s">
        <v>17</v>
      </c>
      <c r="R5" s="11"/>
      <c r="S5" s="11"/>
      <c r="T5" s="11"/>
      <c r="U5" s="11" t="s">
        <v>18</v>
      </c>
      <c r="V5" s="11"/>
      <c r="W5" s="11"/>
      <c r="X5" s="11"/>
      <c r="Y5" s="53"/>
    </row>
    <row r="6" ht="31.5" customHeight="1" spans="1:25">
      <c r="A6" s="14"/>
      <c r="B6" s="15"/>
      <c r="C6" s="11"/>
      <c r="D6" s="64"/>
      <c r="E6" s="42"/>
      <c r="F6" s="11"/>
      <c r="G6" s="64"/>
      <c r="H6" s="42"/>
      <c r="I6" s="70" t="s">
        <v>10</v>
      </c>
      <c r="J6" s="70" t="s">
        <v>11</v>
      </c>
      <c r="K6" s="42" t="s">
        <v>12</v>
      </c>
      <c r="L6" s="70" t="s">
        <v>10</v>
      </c>
      <c r="M6" s="70" t="s">
        <v>11</v>
      </c>
      <c r="N6" s="42" t="s">
        <v>12</v>
      </c>
      <c r="O6" s="72"/>
      <c r="P6" s="73" t="s">
        <v>19</v>
      </c>
      <c r="Q6" s="11" t="s">
        <v>20</v>
      </c>
      <c r="R6" s="42" t="s">
        <v>21</v>
      </c>
      <c r="S6" s="43" t="s">
        <v>22</v>
      </c>
      <c r="T6" s="43" t="s">
        <v>23</v>
      </c>
      <c r="U6" s="11" t="s">
        <v>24</v>
      </c>
      <c r="V6" s="49" t="s">
        <v>25</v>
      </c>
      <c r="W6" s="43" t="s">
        <v>26</v>
      </c>
      <c r="X6" s="49" t="s">
        <v>27</v>
      </c>
      <c r="Y6" s="54"/>
    </row>
    <row r="7" s="57" customFormat="1" ht="14.25" customHeight="1" spans="1:25">
      <c r="A7" s="65">
        <v>1</v>
      </c>
      <c r="B7" s="66" t="s">
        <v>28</v>
      </c>
      <c r="C7" s="67">
        <v>172</v>
      </c>
      <c r="D7" s="67">
        <v>154</v>
      </c>
      <c r="E7" s="68">
        <f>SUM(D7/C7)</f>
        <v>0.895348837209302</v>
      </c>
      <c r="F7" s="69">
        <v>278</v>
      </c>
      <c r="G7" s="69">
        <v>233</v>
      </c>
      <c r="H7" s="68">
        <f>SUM(G7/F7)</f>
        <v>0.838129496402878</v>
      </c>
      <c r="I7" s="69">
        <v>247</v>
      </c>
      <c r="J7" s="69">
        <v>216</v>
      </c>
      <c r="K7" s="68">
        <f>SUM(J7/I7)</f>
        <v>0.874493927125506</v>
      </c>
      <c r="L7" s="69">
        <v>211</v>
      </c>
      <c r="M7" s="69">
        <v>202</v>
      </c>
      <c r="N7" s="68">
        <f>SUM(M7/L7)</f>
        <v>0.957345971563981</v>
      </c>
      <c r="O7" s="74" t="s">
        <v>29</v>
      </c>
      <c r="P7" s="75" t="s">
        <v>30</v>
      </c>
      <c r="Q7" s="75" t="s">
        <v>31</v>
      </c>
      <c r="R7" s="75" t="s">
        <v>32</v>
      </c>
      <c r="S7" s="75" t="s">
        <v>33</v>
      </c>
      <c r="T7" s="75" t="s">
        <v>34</v>
      </c>
      <c r="U7" s="75" t="s">
        <v>33</v>
      </c>
      <c r="V7" s="75" t="s">
        <v>34</v>
      </c>
      <c r="W7" s="75" t="s">
        <v>33</v>
      </c>
      <c r="X7" s="75" t="s">
        <v>34</v>
      </c>
      <c r="Y7" s="55">
        <f t="shared" ref="Y7:Y38" si="0">SUM(E7,H7,K7,N7)/4</f>
        <v>0.891329558075417</v>
      </c>
    </row>
    <row r="8" s="57" customFormat="1" spans="1:25">
      <c r="A8" s="65">
        <v>2</v>
      </c>
      <c r="B8" s="66" t="s">
        <v>35</v>
      </c>
      <c r="C8" s="67">
        <v>73</v>
      </c>
      <c r="D8" s="67">
        <v>66</v>
      </c>
      <c r="E8" s="68">
        <f t="shared" ref="E8:E68" si="1">SUM(D8/C8)</f>
        <v>0.904109589041096</v>
      </c>
      <c r="F8" s="69">
        <v>114</v>
      </c>
      <c r="G8" s="69">
        <v>98</v>
      </c>
      <c r="H8" s="68">
        <f t="shared" ref="H8:H71" si="2">SUM(G8/F8)</f>
        <v>0.859649122807018</v>
      </c>
      <c r="I8" s="69">
        <v>174</v>
      </c>
      <c r="J8" s="69">
        <v>129</v>
      </c>
      <c r="K8" s="68">
        <f t="shared" ref="K8:K71" si="3">SUM(J8/I8)</f>
        <v>0.741379310344828</v>
      </c>
      <c r="L8" s="69">
        <v>139</v>
      </c>
      <c r="M8" s="69">
        <v>127</v>
      </c>
      <c r="N8" s="68">
        <f t="shared" ref="N8:N71" si="4">SUM(M8/L8)</f>
        <v>0.913669064748201</v>
      </c>
      <c r="O8" s="76" t="s">
        <v>36</v>
      </c>
      <c r="P8" s="77" t="s">
        <v>37</v>
      </c>
      <c r="Q8" s="77" t="s">
        <v>38</v>
      </c>
      <c r="R8" s="77" t="s">
        <v>39</v>
      </c>
      <c r="S8" s="77" t="s">
        <v>33</v>
      </c>
      <c r="T8" s="77" t="s">
        <v>34</v>
      </c>
      <c r="U8" s="77" t="s">
        <v>33</v>
      </c>
      <c r="V8" s="77" t="s">
        <v>34</v>
      </c>
      <c r="W8" s="77" t="s">
        <v>33</v>
      </c>
      <c r="X8" s="77" t="s">
        <v>34</v>
      </c>
      <c r="Y8" s="55">
        <f t="shared" si="0"/>
        <v>0.854701771735286</v>
      </c>
    </row>
    <row r="9" spans="1:25">
      <c r="A9" s="65">
        <v>3</v>
      </c>
      <c r="B9" s="66" t="s">
        <v>40</v>
      </c>
      <c r="C9" s="67">
        <v>42</v>
      </c>
      <c r="D9" s="67">
        <v>37</v>
      </c>
      <c r="E9" s="68">
        <f t="shared" si="1"/>
        <v>0.880952380952381</v>
      </c>
      <c r="F9" s="69">
        <v>67</v>
      </c>
      <c r="G9" s="69">
        <v>55</v>
      </c>
      <c r="H9" s="68">
        <f t="shared" si="2"/>
        <v>0.82089552238806</v>
      </c>
      <c r="I9" s="69">
        <v>85</v>
      </c>
      <c r="J9" s="69">
        <v>60</v>
      </c>
      <c r="K9" s="68">
        <f t="shared" si="3"/>
        <v>0.705882352941177</v>
      </c>
      <c r="L9" s="69">
        <v>64</v>
      </c>
      <c r="M9" s="69">
        <v>60</v>
      </c>
      <c r="N9" s="68">
        <f t="shared" si="4"/>
        <v>0.9375</v>
      </c>
      <c r="O9" s="74" t="s">
        <v>41</v>
      </c>
      <c r="P9" s="75" t="s">
        <v>42</v>
      </c>
      <c r="Q9" s="75" t="s">
        <v>43</v>
      </c>
      <c r="R9" s="75" t="s">
        <v>44</v>
      </c>
      <c r="S9" s="75" t="s">
        <v>33</v>
      </c>
      <c r="T9" s="75" t="s">
        <v>34</v>
      </c>
      <c r="U9" s="75" t="s">
        <v>33</v>
      </c>
      <c r="V9" s="75" t="s">
        <v>34</v>
      </c>
      <c r="W9" s="75" t="s">
        <v>33</v>
      </c>
      <c r="X9" s="75" t="s">
        <v>34</v>
      </c>
      <c r="Y9" s="55">
        <f t="shared" si="0"/>
        <v>0.836307564070404</v>
      </c>
    </row>
    <row r="10" s="57" customFormat="1" spans="1:25">
      <c r="A10" s="65">
        <v>4</v>
      </c>
      <c r="B10" s="66" t="s">
        <v>45</v>
      </c>
      <c r="C10" s="67">
        <v>27</v>
      </c>
      <c r="D10" s="67">
        <v>26</v>
      </c>
      <c r="E10" s="68">
        <f t="shared" si="1"/>
        <v>0.962962962962963</v>
      </c>
      <c r="F10" s="69">
        <v>65</v>
      </c>
      <c r="G10" s="69">
        <v>47</v>
      </c>
      <c r="H10" s="68">
        <f t="shared" si="2"/>
        <v>0.723076923076923</v>
      </c>
      <c r="I10" s="69">
        <v>47</v>
      </c>
      <c r="J10" s="69">
        <v>35</v>
      </c>
      <c r="K10" s="68">
        <f t="shared" si="3"/>
        <v>0.74468085106383</v>
      </c>
      <c r="L10" s="69">
        <v>45</v>
      </c>
      <c r="M10" s="69">
        <v>40</v>
      </c>
      <c r="N10" s="68">
        <f t="shared" si="4"/>
        <v>0.888888888888889</v>
      </c>
      <c r="O10" s="76" t="s">
        <v>46</v>
      </c>
      <c r="P10" s="77" t="s">
        <v>47</v>
      </c>
      <c r="Q10" s="77" t="s">
        <v>48</v>
      </c>
      <c r="R10" s="77" t="s">
        <v>49</v>
      </c>
      <c r="S10" s="77" t="s">
        <v>33</v>
      </c>
      <c r="T10" s="77" t="s">
        <v>34</v>
      </c>
      <c r="U10" s="77" t="s">
        <v>33</v>
      </c>
      <c r="V10" s="77" t="s">
        <v>34</v>
      </c>
      <c r="W10" s="77" t="s">
        <v>33</v>
      </c>
      <c r="X10" s="77" t="s">
        <v>34</v>
      </c>
      <c r="Y10" s="55">
        <f t="shared" si="0"/>
        <v>0.829902406498151</v>
      </c>
    </row>
    <row r="11" s="57" customFormat="1" ht="12.75" customHeight="1" spans="1:25">
      <c r="A11" s="65">
        <v>5</v>
      </c>
      <c r="B11" s="66" t="s">
        <v>50</v>
      </c>
      <c r="C11" s="67">
        <v>99</v>
      </c>
      <c r="D11" s="67">
        <v>77</v>
      </c>
      <c r="E11" s="68">
        <f t="shared" si="1"/>
        <v>0.777777777777778</v>
      </c>
      <c r="F11" s="69">
        <v>101</v>
      </c>
      <c r="G11" s="69">
        <v>89</v>
      </c>
      <c r="H11" s="68">
        <f t="shared" si="2"/>
        <v>0.881188118811881</v>
      </c>
      <c r="I11" s="69">
        <v>138</v>
      </c>
      <c r="J11" s="69">
        <v>102</v>
      </c>
      <c r="K11" s="68">
        <f t="shared" si="3"/>
        <v>0.739130434782609</v>
      </c>
      <c r="L11" s="69">
        <v>131</v>
      </c>
      <c r="M11" s="69">
        <v>114</v>
      </c>
      <c r="N11" s="68">
        <f t="shared" si="4"/>
        <v>0.870229007633588</v>
      </c>
      <c r="O11" s="74" t="s">
        <v>51</v>
      </c>
      <c r="P11" s="75" t="s">
        <v>52</v>
      </c>
      <c r="Q11" s="75" t="s">
        <v>53</v>
      </c>
      <c r="R11" s="75" t="s">
        <v>54</v>
      </c>
      <c r="S11" s="75" t="s">
        <v>33</v>
      </c>
      <c r="T11" s="75" t="s">
        <v>34</v>
      </c>
      <c r="U11" s="75" t="s">
        <v>33</v>
      </c>
      <c r="V11" s="75" t="s">
        <v>34</v>
      </c>
      <c r="W11" s="75" t="s">
        <v>33</v>
      </c>
      <c r="X11" s="75" t="s">
        <v>34</v>
      </c>
      <c r="Y11" s="55">
        <f t="shared" si="0"/>
        <v>0.817081334751464</v>
      </c>
    </row>
    <row r="12" s="57" customFormat="1" spans="1:25">
      <c r="A12" s="65">
        <v>6</v>
      </c>
      <c r="B12" s="66" t="s">
        <v>55</v>
      </c>
      <c r="C12" s="67">
        <v>89</v>
      </c>
      <c r="D12" s="67">
        <v>72</v>
      </c>
      <c r="E12" s="68">
        <f t="shared" si="1"/>
        <v>0.808988764044944</v>
      </c>
      <c r="F12" s="69">
        <v>164</v>
      </c>
      <c r="G12" s="69">
        <v>124</v>
      </c>
      <c r="H12" s="68">
        <f t="shared" si="2"/>
        <v>0.75609756097561</v>
      </c>
      <c r="I12" s="69">
        <v>188</v>
      </c>
      <c r="J12" s="69">
        <v>151</v>
      </c>
      <c r="K12" s="68">
        <f t="shared" si="3"/>
        <v>0.803191489361702</v>
      </c>
      <c r="L12" s="69">
        <v>137</v>
      </c>
      <c r="M12" s="69">
        <v>120</v>
      </c>
      <c r="N12" s="68">
        <f t="shared" si="4"/>
        <v>0.875912408759124</v>
      </c>
      <c r="O12" s="74" t="s">
        <v>56</v>
      </c>
      <c r="P12" s="75" t="s">
        <v>57</v>
      </c>
      <c r="Q12" s="75" t="s">
        <v>58</v>
      </c>
      <c r="R12" s="75" t="s">
        <v>59</v>
      </c>
      <c r="S12" s="75" t="s">
        <v>33</v>
      </c>
      <c r="T12" s="75" t="s">
        <v>34</v>
      </c>
      <c r="U12" s="75" t="s">
        <v>60</v>
      </c>
      <c r="V12" s="75" t="s">
        <v>61</v>
      </c>
      <c r="W12" s="75" t="s">
        <v>60</v>
      </c>
      <c r="X12" s="75" t="s">
        <v>61</v>
      </c>
      <c r="Y12" s="55">
        <f t="shared" si="0"/>
        <v>0.811047555785345</v>
      </c>
    </row>
    <row r="13" s="57" customFormat="1" spans="1:25">
      <c r="A13" s="65">
        <v>7</v>
      </c>
      <c r="B13" s="66" t="s">
        <v>62</v>
      </c>
      <c r="C13" s="67">
        <v>47</v>
      </c>
      <c r="D13" s="67">
        <v>41</v>
      </c>
      <c r="E13" s="68">
        <f t="shared" si="1"/>
        <v>0.872340425531915</v>
      </c>
      <c r="F13" s="69">
        <v>57</v>
      </c>
      <c r="G13" s="69">
        <v>44</v>
      </c>
      <c r="H13" s="68">
        <f t="shared" si="2"/>
        <v>0.771929824561403</v>
      </c>
      <c r="I13" s="69">
        <v>73</v>
      </c>
      <c r="J13" s="69">
        <v>45</v>
      </c>
      <c r="K13" s="68">
        <f t="shared" si="3"/>
        <v>0.616438356164384</v>
      </c>
      <c r="L13" s="69">
        <v>44</v>
      </c>
      <c r="M13" s="69">
        <v>43</v>
      </c>
      <c r="N13" s="68">
        <f t="shared" si="4"/>
        <v>0.977272727272727</v>
      </c>
      <c r="O13" s="74" t="s">
        <v>63</v>
      </c>
      <c r="P13" s="75" t="s">
        <v>64</v>
      </c>
      <c r="Q13" s="75" t="s">
        <v>65</v>
      </c>
      <c r="R13" s="75" t="s">
        <v>66</v>
      </c>
      <c r="S13" s="75" t="s">
        <v>33</v>
      </c>
      <c r="T13" s="75" t="s">
        <v>34</v>
      </c>
      <c r="U13" s="75" t="s">
        <v>33</v>
      </c>
      <c r="V13" s="75" t="s">
        <v>34</v>
      </c>
      <c r="W13" s="75" t="s">
        <v>33</v>
      </c>
      <c r="X13" s="75" t="s">
        <v>34</v>
      </c>
      <c r="Y13" s="55">
        <f t="shared" si="0"/>
        <v>0.809495333382607</v>
      </c>
    </row>
    <row r="14" s="58" customFormat="1" spans="1:25">
      <c r="A14" s="65">
        <v>8</v>
      </c>
      <c r="B14" s="66" t="s">
        <v>67</v>
      </c>
      <c r="C14" s="67">
        <v>88</v>
      </c>
      <c r="D14" s="67">
        <v>68</v>
      </c>
      <c r="E14" s="68">
        <f t="shared" si="1"/>
        <v>0.772727272727273</v>
      </c>
      <c r="F14" s="69">
        <v>86</v>
      </c>
      <c r="G14" s="69">
        <v>72</v>
      </c>
      <c r="H14" s="68">
        <f t="shared" si="2"/>
        <v>0.837209302325581</v>
      </c>
      <c r="I14" s="69">
        <v>79</v>
      </c>
      <c r="J14" s="69">
        <v>53</v>
      </c>
      <c r="K14" s="68">
        <f t="shared" si="3"/>
        <v>0.670886075949367</v>
      </c>
      <c r="L14" s="69">
        <v>59</v>
      </c>
      <c r="M14" s="69">
        <v>53</v>
      </c>
      <c r="N14" s="68">
        <f t="shared" si="4"/>
        <v>0.898305084745763</v>
      </c>
      <c r="O14" s="74" t="s">
        <v>68</v>
      </c>
      <c r="P14" s="75" t="s">
        <v>69</v>
      </c>
      <c r="Q14" s="75" t="s">
        <v>70</v>
      </c>
      <c r="R14" s="75" t="s">
        <v>71</v>
      </c>
      <c r="S14" s="75" t="s">
        <v>33</v>
      </c>
      <c r="T14" s="75" t="s">
        <v>34</v>
      </c>
      <c r="U14" s="75" t="s">
        <v>33</v>
      </c>
      <c r="V14" s="75" t="s">
        <v>34</v>
      </c>
      <c r="W14" s="75" t="s">
        <v>33</v>
      </c>
      <c r="X14" s="75" t="s">
        <v>34</v>
      </c>
      <c r="Y14" s="55">
        <f t="shared" si="0"/>
        <v>0.794781933936996</v>
      </c>
    </row>
    <row r="15" s="57" customFormat="1" spans="1:25">
      <c r="A15" s="65">
        <v>9</v>
      </c>
      <c r="B15" s="66" t="s">
        <v>72</v>
      </c>
      <c r="C15" s="67">
        <v>84</v>
      </c>
      <c r="D15" s="67">
        <v>66</v>
      </c>
      <c r="E15" s="68">
        <f t="shared" si="1"/>
        <v>0.785714285714286</v>
      </c>
      <c r="F15" s="69">
        <v>128</v>
      </c>
      <c r="G15" s="69">
        <v>99</v>
      </c>
      <c r="H15" s="68">
        <f t="shared" si="2"/>
        <v>0.7734375</v>
      </c>
      <c r="I15" s="69">
        <v>123</v>
      </c>
      <c r="J15" s="69">
        <v>88</v>
      </c>
      <c r="K15" s="68">
        <f t="shared" si="3"/>
        <v>0.715447154471545</v>
      </c>
      <c r="L15" s="69">
        <v>113</v>
      </c>
      <c r="M15" s="69">
        <v>102</v>
      </c>
      <c r="N15" s="68">
        <f t="shared" si="4"/>
        <v>0.902654867256637</v>
      </c>
      <c r="O15" s="76" t="s">
        <v>73</v>
      </c>
      <c r="P15" s="77" t="s">
        <v>74</v>
      </c>
      <c r="Q15" s="77" t="s">
        <v>75</v>
      </c>
      <c r="R15" s="77" t="s">
        <v>76</v>
      </c>
      <c r="S15" s="77" t="s">
        <v>33</v>
      </c>
      <c r="T15" s="77" t="s">
        <v>34</v>
      </c>
      <c r="U15" s="77" t="s">
        <v>33</v>
      </c>
      <c r="V15" s="77" t="s">
        <v>34</v>
      </c>
      <c r="W15" s="77" t="s">
        <v>33</v>
      </c>
      <c r="X15" s="77" t="s">
        <v>34</v>
      </c>
      <c r="Y15" s="55">
        <f t="shared" si="0"/>
        <v>0.794313451860617</v>
      </c>
    </row>
    <row r="16" s="59" customFormat="1" spans="1:26">
      <c r="A16" s="65">
        <v>10</v>
      </c>
      <c r="B16" s="66" t="s">
        <v>77</v>
      </c>
      <c r="C16" s="67">
        <v>183</v>
      </c>
      <c r="D16" s="67">
        <v>139</v>
      </c>
      <c r="E16" s="68">
        <f t="shared" si="1"/>
        <v>0.759562841530055</v>
      </c>
      <c r="F16" s="69">
        <v>332</v>
      </c>
      <c r="G16" s="69">
        <v>259</v>
      </c>
      <c r="H16" s="68">
        <f t="shared" si="2"/>
        <v>0.780120481927711</v>
      </c>
      <c r="I16" s="69">
        <v>347</v>
      </c>
      <c r="J16" s="69">
        <v>259</v>
      </c>
      <c r="K16" s="68">
        <f t="shared" si="3"/>
        <v>0.746397694524496</v>
      </c>
      <c r="L16" s="69">
        <v>322</v>
      </c>
      <c r="M16" s="69">
        <v>273</v>
      </c>
      <c r="N16" s="68">
        <f t="shared" si="4"/>
        <v>0.847826086956522</v>
      </c>
      <c r="O16" s="74" t="s">
        <v>78</v>
      </c>
      <c r="P16" s="75" t="s">
        <v>79</v>
      </c>
      <c r="Q16" s="75" t="s">
        <v>80</v>
      </c>
      <c r="R16" s="75" t="s">
        <v>81</v>
      </c>
      <c r="S16" s="75" t="s">
        <v>33</v>
      </c>
      <c r="T16" s="75" t="s">
        <v>34</v>
      </c>
      <c r="U16" s="75" t="s">
        <v>33</v>
      </c>
      <c r="V16" s="75" t="s">
        <v>34</v>
      </c>
      <c r="W16" s="75" t="s">
        <v>33</v>
      </c>
      <c r="X16" s="75" t="s">
        <v>34</v>
      </c>
      <c r="Y16" s="55">
        <f t="shared" si="0"/>
        <v>0.783476776234696</v>
      </c>
      <c r="Z16" s="5"/>
    </row>
    <row r="17" s="57" customFormat="1" spans="1:26">
      <c r="A17" s="65">
        <v>11</v>
      </c>
      <c r="B17" s="66" t="s">
        <v>82</v>
      </c>
      <c r="C17" s="67">
        <v>240</v>
      </c>
      <c r="D17" s="67">
        <v>192</v>
      </c>
      <c r="E17" s="68">
        <f t="shared" si="1"/>
        <v>0.8</v>
      </c>
      <c r="F17" s="69">
        <v>360</v>
      </c>
      <c r="G17" s="69">
        <v>277</v>
      </c>
      <c r="H17" s="68">
        <f t="shared" si="2"/>
        <v>0.769444444444444</v>
      </c>
      <c r="I17" s="69">
        <v>324</v>
      </c>
      <c r="J17" s="69">
        <v>213</v>
      </c>
      <c r="K17" s="68">
        <f t="shared" si="3"/>
        <v>0.657407407407407</v>
      </c>
      <c r="L17" s="69">
        <v>206</v>
      </c>
      <c r="M17" s="69">
        <v>185</v>
      </c>
      <c r="N17" s="68">
        <f t="shared" si="4"/>
        <v>0.898058252427185</v>
      </c>
      <c r="O17" s="74" t="s">
        <v>83</v>
      </c>
      <c r="P17" s="75" t="s">
        <v>84</v>
      </c>
      <c r="Q17" s="75" t="s">
        <v>85</v>
      </c>
      <c r="R17" s="75" t="s">
        <v>86</v>
      </c>
      <c r="S17" s="75" t="s">
        <v>87</v>
      </c>
      <c r="T17" s="75" t="s">
        <v>88</v>
      </c>
      <c r="U17" s="75" t="s">
        <v>33</v>
      </c>
      <c r="V17" s="75" t="s">
        <v>34</v>
      </c>
      <c r="W17" s="75" t="s">
        <v>33</v>
      </c>
      <c r="X17" s="75" t="s">
        <v>34</v>
      </c>
      <c r="Y17" s="55">
        <f t="shared" si="0"/>
        <v>0.781227526069759</v>
      </c>
      <c r="Z17" s="5"/>
    </row>
    <row r="18" spans="1:26">
      <c r="A18" s="65">
        <v>12</v>
      </c>
      <c r="B18" s="66" t="s">
        <v>89</v>
      </c>
      <c r="C18" s="67">
        <v>113</v>
      </c>
      <c r="D18" s="67">
        <v>83</v>
      </c>
      <c r="E18" s="68">
        <f t="shared" si="1"/>
        <v>0.734513274336283</v>
      </c>
      <c r="F18" s="69">
        <v>203</v>
      </c>
      <c r="G18" s="69">
        <v>152</v>
      </c>
      <c r="H18" s="68">
        <f t="shared" si="2"/>
        <v>0.748768472906404</v>
      </c>
      <c r="I18" s="69">
        <v>142</v>
      </c>
      <c r="J18" s="69">
        <v>119</v>
      </c>
      <c r="K18" s="68">
        <f t="shared" si="3"/>
        <v>0.838028169014085</v>
      </c>
      <c r="L18" s="69">
        <v>144</v>
      </c>
      <c r="M18" s="69">
        <v>112</v>
      </c>
      <c r="N18" s="68">
        <f t="shared" si="4"/>
        <v>0.777777777777778</v>
      </c>
      <c r="O18" s="76" t="s">
        <v>90</v>
      </c>
      <c r="P18" s="77" t="s">
        <v>91</v>
      </c>
      <c r="Q18" s="77" t="s">
        <v>92</v>
      </c>
      <c r="R18" s="77" t="s">
        <v>93</v>
      </c>
      <c r="S18" s="77" t="s">
        <v>33</v>
      </c>
      <c r="T18" s="77" t="s">
        <v>34</v>
      </c>
      <c r="U18" s="77" t="s">
        <v>33</v>
      </c>
      <c r="V18" s="77" t="s">
        <v>34</v>
      </c>
      <c r="W18" s="77" t="s">
        <v>33</v>
      </c>
      <c r="X18" s="77" t="s">
        <v>34</v>
      </c>
      <c r="Y18" s="55">
        <f t="shared" si="0"/>
        <v>0.774771923508637</v>
      </c>
      <c r="Z18" s="5"/>
    </row>
    <row r="19" s="60" customFormat="1" customHeight="1" spans="1:25">
      <c r="A19" s="65">
        <v>13</v>
      </c>
      <c r="B19" s="66" t="s">
        <v>94</v>
      </c>
      <c r="C19" s="67">
        <v>150</v>
      </c>
      <c r="D19" s="67">
        <v>116</v>
      </c>
      <c r="E19" s="68">
        <f t="shared" si="1"/>
        <v>0.773333333333333</v>
      </c>
      <c r="F19" s="69">
        <v>200</v>
      </c>
      <c r="G19" s="69">
        <v>139</v>
      </c>
      <c r="H19" s="68">
        <f t="shared" si="2"/>
        <v>0.695</v>
      </c>
      <c r="I19" s="69">
        <v>97</v>
      </c>
      <c r="J19" s="69">
        <v>68</v>
      </c>
      <c r="K19" s="68">
        <f t="shared" si="3"/>
        <v>0.701030927835051</v>
      </c>
      <c r="L19" s="69">
        <v>80</v>
      </c>
      <c r="M19" s="69">
        <v>73</v>
      </c>
      <c r="N19" s="68">
        <f t="shared" si="4"/>
        <v>0.9125</v>
      </c>
      <c r="O19" s="76" t="s">
        <v>95</v>
      </c>
      <c r="P19" s="77" t="s">
        <v>96</v>
      </c>
      <c r="Q19" s="77" t="s">
        <v>97</v>
      </c>
      <c r="R19" s="77" t="s">
        <v>98</v>
      </c>
      <c r="S19" s="77" t="s">
        <v>33</v>
      </c>
      <c r="T19" s="77" t="s">
        <v>34</v>
      </c>
      <c r="U19" s="77" t="s">
        <v>33</v>
      </c>
      <c r="V19" s="77" t="s">
        <v>34</v>
      </c>
      <c r="W19" s="77" t="s">
        <v>33</v>
      </c>
      <c r="X19" s="77" t="s">
        <v>34</v>
      </c>
      <c r="Y19" s="55">
        <f t="shared" si="0"/>
        <v>0.770466065292096</v>
      </c>
    </row>
    <row r="20" s="60" customFormat="1" ht="15" customHeight="1" spans="1:26">
      <c r="A20" s="65">
        <v>14</v>
      </c>
      <c r="B20" s="66" t="s">
        <v>99</v>
      </c>
      <c r="C20" s="67">
        <v>25</v>
      </c>
      <c r="D20" s="67">
        <v>19</v>
      </c>
      <c r="E20" s="68">
        <f t="shared" si="1"/>
        <v>0.76</v>
      </c>
      <c r="F20" s="69">
        <v>67</v>
      </c>
      <c r="G20" s="69">
        <v>45</v>
      </c>
      <c r="H20" s="68">
        <f t="shared" si="2"/>
        <v>0.671641791044776</v>
      </c>
      <c r="I20" s="69">
        <v>61</v>
      </c>
      <c r="J20" s="69">
        <v>46</v>
      </c>
      <c r="K20" s="68">
        <f t="shared" si="3"/>
        <v>0.754098360655738</v>
      </c>
      <c r="L20" s="69">
        <v>69</v>
      </c>
      <c r="M20" s="69">
        <v>61</v>
      </c>
      <c r="N20" s="68">
        <f t="shared" si="4"/>
        <v>0.884057971014493</v>
      </c>
      <c r="O20" s="74" t="s">
        <v>100</v>
      </c>
      <c r="P20" s="75" t="s">
        <v>96</v>
      </c>
      <c r="Q20" s="75" t="s">
        <v>101</v>
      </c>
      <c r="R20" s="75" t="s">
        <v>102</v>
      </c>
      <c r="S20" s="75" t="s">
        <v>33</v>
      </c>
      <c r="T20" s="75" t="s">
        <v>34</v>
      </c>
      <c r="U20" s="75" t="s">
        <v>33</v>
      </c>
      <c r="V20" s="75" t="s">
        <v>34</v>
      </c>
      <c r="W20" s="75" t="s">
        <v>33</v>
      </c>
      <c r="X20" s="75" t="s">
        <v>34</v>
      </c>
      <c r="Y20" s="55">
        <f t="shared" si="0"/>
        <v>0.767449530678752</v>
      </c>
      <c r="Z20" s="78"/>
    </row>
    <row r="21" s="60" customFormat="1" spans="1:25">
      <c r="A21" s="65">
        <v>15</v>
      </c>
      <c r="B21" s="66" t="s">
        <v>103</v>
      </c>
      <c r="C21" s="67">
        <v>170</v>
      </c>
      <c r="D21" s="67">
        <v>130</v>
      </c>
      <c r="E21" s="68">
        <f t="shared" si="1"/>
        <v>0.764705882352941</v>
      </c>
      <c r="F21" s="69">
        <v>248</v>
      </c>
      <c r="G21" s="69">
        <v>187</v>
      </c>
      <c r="H21" s="68">
        <f t="shared" si="2"/>
        <v>0.754032258064516</v>
      </c>
      <c r="I21" s="69">
        <v>289</v>
      </c>
      <c r="J21" s="69">
        <v>204</v>
      </c>
      <c r="K21" s="68">
        <f t="shared" si="3"/>
        <v>0.705882352941177</v>
      </c>
      <c r="L21" s="69">
        <v>216</v>
      </c>
      <c r="M21" s="69">
        <v>182</v>
      </c>
      <c r="N21" s="68">
        <f t="shared" si="4"/>
        <v>0.842592592592593</v>
      </c>
      <c r="O21" s="74" t="s">
        <v>104</v>
      </c>
      <c r="P21" s="75" t="s">
        <v>105</v>
      </c>
      <c r="Q21" s="75" t="s">
        <v>106</v>
      </c>
      <c r="R21" s="75" t="s">
        <v>107</v>
      </c>
      <c r="S21" s="75" t="s">
        <v>33</v>
      </c>
      <c r="T21" s="75" t="s">
        <v>34</v>
      </c>
      <c r="U21" s="75" t="s">
        <v>33</v>
      </c>
      <c r="V21" s="75" t="s">
        <v>34</v>
      </c>
      <c r="W21" s="75" t="s">
        <v>33</v>
      </c>
      <c r="X21" s="75" t="s">
        <v>34</v>
      </c>
      <c r="Y21" s="55">
        <f t="shared" si="0"/>
        <v>0.766803271487807</v>
      </c>
    </row>
    <row r="22" s="57" customFormat="1" spans="1:25">
      <c r="A22" s="65">
        <v>16</v>
      </c>
      <c r="B22" s="66" t="s">
        <v>108</v>
      </c>
      <c r="C22" s="67">
        <v>46</v>
      </c>
      <c r="D22" s="67">
        <v>39</v>
      </c>
      <c r="E22" s="68">
        <f t="shared" si="1"/>
        <v>0.847826086956522</v>
      </c>
      <c r="F22" s="69">
        <v>61</v>
      </c>
      <c r="G22" s="69">
        <v>44</v>
      </c>
      <c r="H22" s="68">
        <f t="shared" si="2"/>
        <v>0.721311475409836</v>
      </c>
      <c r="I22" s="69">
        <v>86</v>
      </c>
      <c r="J22" s="69">
        <v>46</v>
      </c>
      <c r="K22" s="68">
        <f t="shared" si="3"/>
        <v>0.534883720930233</v>
      </c>
      <c r="L22" s="69">
        <v>55</v>
      </c>
      <c r="M22" s="69">
        <v>52</v>
      </c>
      <c r="N22" s="68">
        <f t="shared" si="4"/>
        <v>0.945454545454545</v>
      </c>
      <c r="O22" s="74" t="s">
        <v>109</v>
      </c>
      <c r="P22" s="75" t="s">
        <v>110</v>
      </c>
      <c r="Q22" s="75" t="s">
        <v>43</v>
      </c>
      <c r="R22" s="75" t="s">
        <v>111</v>
      </c>
      <c r="S22" s="75" t="s">
        <v>60</v>
      </c>
      <c r="T22" s="75" t="s">
        <v>112</v>
      </c>
      <c r="U22" s="75" t="s">
        <v>33</v>
      </c>
      <c r="V22" s="75" t="s">
        <v>34</v>
      </c>
      <c r="W22" s="75" t="s">
        <v>33</v>
      </c>
      <c r="X22" s="75" t="s">
        <v>34</v>
      </c>
      <c r="Y22" s="55">
        <f t="shared" si="0"/>
        <v>0.762368957187784</v>
      </c>
    </row>
    <row r="23" s="59" customFormat="1" ht="12.75" customHeight="1" spans="1:25">
      <c r="A23" s="65">
        <v>17</v>
      </c>
      <c r="B23" s="66" t="s">
        <v>113</v>
      </c>
      <c r="C23" s="67">
        <v>32</v>
      </c>
      <c r="D23" s="67">
        <v>23</v>
      </c>
      <c r="E23" s="68">
        <f t="shared" si="1"/>
        <v>0.71875</v>
      </c>
      <c r="F23" s="69">
        <v>75</v>
      </c>
      <c r="G23" s="69">
        <v>52</v>
      </c>
      <c r="H23" s="68">
        <f t="shared" si="2"/>
        <v>0.693333333333333</v>
      </c>
      <c r="I23" s="69">
        <v>50</v>
      </c>
      <c r="J23" s="69">
        <v>34</v>
      </c>
      <c r="K23" s="68">
        <f t="shared" si="3"/>
        <v>0.68</v>
      </c>
      <c r="L23" s="69">
        <v>44</v>
      </c>
      <c r="M23" s="69">
        <v>42</v>
      </c>
      <c r="N23" s="68">
        <f t="shared" si="4"/>
        <v>0.954545454545455</v>
      </c>
      <c r="O23" s="74" t="s">
        <v>114</v>
      </c>
      <c r="P23" s="75" t="s">
        <v>115</v>
      </c>
      <c r="Q23" s="75" t="s">
        <v>64</v>
      </c>
      <c r="R23" s="75" t="s">
        <v>116</v>
      </c>
      <c r="S23" s="75" t="s">
        <v>33</v>
      </c>
      <c r="T23" s="75" t="s">
        <v>34</v>
      </c>
      <c r="U23" s="75" t="s">
        <v>33</v>
      </c>
      <c r="V23" s="75" t="s">
        <v>34</v>
      </c>
      <c r="W23" s="75" t="s">
        <v>33</v>
      </c>
      <c r="X23" s="75" t="s">
        <v>34</v>
      </c>
      <c r="Y23" s="55">
        <f t="shared" si="0"/>
        <v>0.761657196969697</v>
      </c>
    </row>
    <row r="24" s="60" customFormat="1" customHeight="1" spans="1:25">
      <c r="A24" s="65">
        <v>18</v>
      </c>
      <c r="B24" s="66" t="s">
        <v>117</v>
      </c>
      <c r="C24" s="67">
        <v>69</v>
      </c>
      <c r="D24" s="67">
        <v>49</v>
      </c>
      <c r="E24" s="68">
        <f t="shared" si="1"/>
        <v>0.710144927536232</v>
      </c>
      <c r="F24" s="69">
        <v>143</v>
      </c>
      <c r="G24" s="69">
        <v>100</v>
      </c>
      <c r="H24" s="68">
        <f t="shared" si="2"/>
        <v>0.699300699300699</v>
      </c>
      <c r="I24" s="69">
        <v>199</v>
      </c>
      <c r="J24" s="69">
        <v>148</v>
      </c>
      <c r="K24" s="68">
        <f t="shared" si="3"/>
        <v>0.743718592964824</v>
      </c>
      <c r="L24" s="69">
        <v>139</v>
      </c>
      <c r="M24" s="69">
        <v>122</v>
      </c>
      <c r="N24" s="68">
        <f t="shared" si="4"/>
        <v>0.877697841726619</v>
      </c>
      <c r="O24" s="76" t="s">
        <v>118</v>
      </c>
      <c r="P24" s="77" t="s">
        <v>119</v>
      </c>
      <c r="Q24" s="77" t="s">
        <v>120</v>
      </c>
      <c r="R24" s="77" t="s">
        <v>121</v>
      </c>
      <c r="S24" s="77" t="s">
        <v>33</v>
      </c>
      <c r="T24" s="77" t="s">
        <v>34</v>
      </c>
      <c r="U24" s="77" t="s">
        <v>33</v>
      </c>
      <c r="V24" s="77" t="s">
        <v>34</v>
      </c>
      <c r="W24" s="77" t="s">
        <v>33</v>
      </c>
      <c r="X24" s="77" t="s">
        <v>34</v>
      </c>
      <c r="Y24" s="55">
        <f t="shared" si="0"/>
        <v>0.757715515382093</v>
      </c>
    </row>
    <row r="25" s="57" customFormat="1" ht="15" customHeight="1" spans="1:25">
      <c r="A25" s="65">
        <v>19</v>
      </c>
      <c r="B25" s="66" t="s">
        <v>122</v>
      </c>
      <c r="C25" s="67">
        <v>98</v>
      </c>
      <c r="D25" s="67">
        <v>78</v>
      </c>
      <c r="E25" s="68">
        <f t="shared" si="1"/>
        <v>0.795918367346939</v>
      </c>
      <c r="F25" s="69">
        <v>213</v>
      </c>
      <c r="G25" s="69">
        <v>151</v>
      </c>
      <c r="H25" s="68">
        <f t="shared" si="2"/>
        <v>0.708920187793427</v>
      </c>
      <c r="I25" s="69">
        <v>208</v>
      </c>
      <c r="J25" s="69">
        <v>119</v>
      </c>
      <c r="K25" s="68">
        <f t="shared" si="3"/>
        <v>0.572115384615385</v>
      </c>
      <c r="L25" s="69">
        <v>108</v>
      </c>
      <c r="M25" s="69">
        <v>103</v>
      </c>
      <c r="N25" s="68">
        <f t="shared" si="4"/>
        <v>0.953703703703704</v>
      </c>
      <c r="O25" s="74" t="s">
        <v>123</v>
      </c>
      <c r="P25" s="75" t="s">
        <v>124</v>
      </c>
      <c r="Q25" s="75" t="s">
        <v>125</v>
      </c>
      <c r="R25" s="75" t="s">
        <v>126</v>
      </c>
      <c r="S25" s="75" t="s">
        <v>33</v>
      </c>
      <c r="T25" s="75" t="s">
        <v>34</v>
      </c>
      <c r="U25" s="75" t="s">
        <v>33</v>
      </c>
      <c r="V25" s="75" t="s">
        <v>34</v>
      </c>
      <c r="W25" s="75" t="s">
        <v>33</v>
      </c>
      <c r="X25" s="75" t="s">
        <v>34</v>
      </c>
      <c r="Y25" s="55">
        <f t="shared" si="0"/>
        <v>0.757664410864864</v>
      </c>
    </row>
    <row r="26" s="57" customFormat="1" spans="1:25">
      <c r="A26" s="65">
        <v>20</v>
      </c>
      <c r="B26" s="66" t="s">
        <v>127</v>
      </c>
      <c r="C26" s="67">
        <v>34</v>
      </c>
      <c r="D26" s="67">
        <v>27</v>
      </c>
      <c r="E26" s="68">
        <f t="shared" si="1"/>
        <v>0.794117647058823</v>
      </c>
      <c r="F26" s="69">
        <v>96</v>
      </c>
      <c r="G26" s="69">
        <v>68</v>
      </c>
      <c r="H26" s="68">
        <f t="shared" si="2"/>
        <v>0.708333333333333</v>
      </c>
      <c r="I26" s="69">
        <v>124</v>
      </c>
      <c r="J26" s="69">
        <v>72</v>
      </c>
      <c r="K26" s="68">
        <f t="shared" si="3"/>
        <v>0.580645161290323</v>
      </c>
      <c r="L26" s="69">
        <v>57</v>
      </c>
      <c r="M26" s="69">
        <v>52</v>
      </c>
      <c r="N26" s="68">
        <f t="shared" si="4"/>
        <v>0.912280701754386</v>
      </c>
      <c r="O26" s="74" t="s">
        <v>128</v>
      </c>
      <c r="P26" s="75" t="s">
        <v>129</v>
      </c>
      <c r="Q26" s="75" t="s">
        <v>130</v>
      </c>
      <c r="R26" s="75" t="s">
        <v>131</v>
      </c>
      <c r="S26" s="75" t="s">
        <v>33</v>
      </c>
      <c r="T26" s="75" t="s">
        <v>34</v>
      </c>
      <c r="U26" s="75" t="s">
        <v>33</v>
      </c>
      <c r="V26" s="75" t="s">
        <v>34</v>
      </c>
      <c r="W26" s="75" t="s">
        <v>33</v>
      </c>
      <c r="X26" s="75" t="s">
        <v>34</v>
      </c>
      <c r="Y26" s="55">
        <f t="shared" si="0"/>
        <v>0.748844210859216</v>
      </c>
    </row>
    <row r="27" s="57" customFormat="1" spans="1:25">
      <c r="A27" s="65">
        <v>21</v>
      </c>
      <c r="B27" s="66" t="s">
        <v>132</v>
      </c>
      <c r="C27" s="67">
        <v>70</v>
      </c>
      <c r="D27" s="67">
        <v>57</v>
      </c>
      <c r="E27" s="68">
        <f t="shared" si="1"/>
        <v>0.814285714285714</v>
      </c>
      <c r="F27" s="69">
        <v>202</v>
      </c>
      <c r="G27" s="69">
        <v>146</v>
      </c>
      <c r="H27" s="68">
        <f t="shared" si="2"/>
        <v>0.722772277227723</v>
      </c>
      <c r="I27" s="69">
        <v>176</v>
      </c>
      <c r="J27" s="69">
        <v>100</v>
      </c>
      <c r="K27" s="68">
        <f t="shared" si="3"/>
        <v>0.568181818181818</v>
      </c>
      <c r="L27" s="69">
        <v>94</v>
      </c>
      <c r="M27" s="69">
        <v>83</v>
      </c>
      <c r="N27" s="68">
        <f t="shared" si="4"/>
        <v>0.882978723404255</v>
      </c>
      <c r="O27" s="74" t="s">
        <v>133</v>
      </c>
      <c r="P27" s="75" t="s">
        <v>134</v>
      </c>
      <c r="Q27" s="75" t="s">
        <v>135</v>
      </c>
      <c r="R27" s="75" t="s">
        <v>136</v>
      </c>
      <c r="S27" s="75" t="s">
        <v>33</v>
      </c>
      <c r="T27" s="75" t="s">
        <v>34</v>
      </c>
      <c r="U27" s="75" t="s">
        <v>33</v>
      </c>
      <c r="V27" s="75" t="s">
        <v>34</v>
      </c>
      <c r="W27" s="75" t="s">
        <v>33</v>
      </c>
      <c r="X27" s="75" t="s">
        <v>34</v>
      </c>
      <c r="Y27" s="55">
        <f t="shared" si="0"/>
        <v>0.747054633274878</v>
      </c>
    </row>
    <row r="28" s="57" customFormat="1" spans="1:26">
      <c r="A28" s="65">
        <v>22</v>
      </c>
      <c r="B28" s="66" t="s">
        <v>137</v>
      </c>
      <c r="C28" s="67">
        <v>157</v>
      </c>
      <c r="D28" s="67">
        <v>113</v>
      </c>
      <c r="E28" s="68">
        <f t="shared" si="1"/>
        <v>0.719745222929936</v>
      </c>
      <c r="F28" s="69">
        <v>249</v>
      </c>
      <c r="G28" s="69">
        <v>191</v>
      </c>
      <c r="H28" s="68">
        <f t="shared" si="2"/>
        <v>0.767068273092369</v>
      </c>
      <c r="I28" s="69">
        <v>242</v>
      </c>
      <c r="J28" s="69">
        <v>168</v>
      </c>
      <c r="K28" s="68">
        <f t="shared" si="3"/>
        <v>0.694214876033058</v>
      </c>
      <c r="L28" s="69">
        <v>208</v>
      </c>
      <c r="M28" s="69">
        <v>167</v>
      </c>
      <c r="N28" s="68">
        <f t="shared" si="4"/>
        <v>0.802884615384615</v>
      </c>
      <c r="O28" s="74" t="s">
        <v>138</v>
      </c>
      <c r="P28" s="75" t="s">
        <v>139</v>
      </c>
      <c r="Q28" s="75" t="s">
        <v>140</v>
      </c>
      <c r="R28" s="75" t="s">
        <v>141</v>
      </c>
      <c r="S28" s="75" t="s">
        <v>33</v>
      </c>
      <c r="T28" s="75" t="s">
        <v>34</v>
      </c>
      <c r="U28" s="75" t="s">
        <v>33</v>
      </c>
      <c r="V28" s="75" t="s">
        <v>34</v>
      </c>
      <c r="W28" s="75" t="s">
        <v>33</v>
      </c>
      <c r="X28" s="75" t="s">
        <v>34</v>
      </c>
      <c r="Y28" s="55">
        <f t="shared" si="0"/>
        <v>0.745978246859995</v>
      </c>
      <c r="Z28" s="5"/>
    </row>
    <row r="29" s="57" customFormat="1" spans="1:26">
      <c r="A29" s="65">
        <v>23</v>
      </c>
      <c r="B29" s="66" t="s">
        <v>142</v>
      </c>
      <c r="C29" s="67">
        <v>259</v>
      </c>
      <c r="D29" s="67">
        <v>169</v>
      </c>
      <c r="E29" s="68">
        <f t="shared" si="1"/>
        <v>0.652509652509653</v>
      </c>
      <c r="F29" s="69">
        <v>345</v>
      </c>
      <c r="G29" s="69">
        <v>258</v>
      </c>
      <c r="H29" s="68">
        <f t="shared" si="2"/>
        <v>0.747826086956522</v>
      </c>
      <c r="I29" s="69">
        <v>354</v>
      </c>
      <c r="J29" s="69">
        <v>277</v>
      </c>
      <c r="K29" s="68">
        <f t="shared" si="3"/>
        <v>0.782485875706215</v>
      </c>
      <c r="L29" s="69">
        <v>371</v>
      </c>
      <c r="M29" s="69">
        <v>295</v>
      </c>
      <c r="N29" s="68">
        <f t="shared" si="4"/>
        <v>0.795148247978437</v>
      </c>
      <c r="O29" s="74" t="s">
        <v>143</v>
      </c>
      <c r="P29" s="75" t="s">
        <v>144</v>
      </c>
      <c r="Q29" s="75" t="s">
        <v>145</v>
      </c>
      <c r="R29" s="75" t="s">
        <v>146</v>
      </c>
      <c r="S29" s="75" t="s">
        <v>33</v>
      </c>
      <c r="T29" s="75" t="s">
        <v>34</v>
      </c>
      <c r="U29" s="75" t="s">
        <v>33</v>
      </c>
      <c r="V29" s="75" t="s">
        <v>34</v>
      </c>
      <c r="W29" s="75" t="s">
        <v>33</v>
      </c>
      <c r="X29" s="75" t="s">
        <v>34</v>
      </c>
      <c r="Y29" s="55">
        <f t="shared" si="0"/>
        <v>0.744492465787706</v>
      </c>
      <c r="Z29" s="5"/>
    </row>
    <row r="30" s="59" customFormat="1" spans="1:26">
      <c r="A30" s="65">
        <v>24</v>
      </c>
      <c r="B30" s="66" t="s">
        <v>147</v>
      </c>
      <c r="C30" s="67">
        <v>120</v>
      </c>
      <c r="D30" s="67">
        <v>94</v>
      </c>
      <c r="E30" s="68">
        <f t="shared" si="1"/>
        <v>0.783333333333333</v>
      </c>
      <c r="F30" s="69">
        <v>302</v>
      </c>
      <c r="G30" s="69">
        <v>185</v>
      </c>
      <c r="H30" s="68">
        <f t="shared" si="2"/>
        <v>0.612582781456954</v>
      </c>
      <c r="I30" s="69">
        <v>276</v>
      </c>
      <c r="J30" s="69">
        <v>191</v>
      </c>
      <c r="K30" s="68">
        <f t="shared" si="3"/>
        <v>0.692028985507246</v>
      </c>
      <c r="L30" s="69">
        <v>190</v>
      </c>
      <c r="M30" s="69">
        <v>169</v>
      </c>
      <c r="N30" s="68">
        <f t="shared" si="4"/>
        <v>0.889473684210526</v>
      </c>
      <c r="O30" s="74" t="s">
        <v>148</v>
      </c>
      <c r="P30" s="75" t="s">
        <v>52</v>
      </c>
      <c r="Q30" s="75" t="s">
        <v>149</v>
      </c>
      <c r="R30" s="75" t="s">
        <v>107</v>
      </c>
      <c r="S30" s="75" t="s">
        <v>33</v>
      </c>
      <c r="T30" s="75" t="s">
        <v>34</v>
      </c>
      <c r="U30" s="75" t="s">
        <v>33</v>
      </c>
      <c r="V30" s="75" t="s">
        <v>34</v>
      </c>
      <c r="W30" s="75" t="s">
        <v>33</v>
      </c>
      <c r="X30" s="75" t="s">
        <v>34</v>
      </c>
      <c r="Y30" s="55">
        <f t="shared" si="0"/>
        <v>0.744354696127015</v>
      </c>
      <c r="Z30" s="5"/>
    </row>
    <row r="31" s="57" customFormat="1" spans="1:26">
      <c r="A31" s="65">
        <v>25</v>
      </c>
      <c r="B31" s="66" t="s">
        <v>150</v>
      </c>
      <c r="C31" s="67">
        <v>181</v>
      </c>
      <c r="D31" s="67">
        <v>127</v>
      </c>
      <c r="E31" s="68">
        <f t="shared" si="1"/>
        <v>0.701657458563536</v>
      </c>
      <c r="F31" s="69">
        <v>259</v>
      </c>
      <c r="G31" s="69">
        <v>183</v>
      </c>
      <c r="H31" s="68">
        <f t="shared" si="2"/>
        <v>0.706563706563707</v>
      </c>
      <c r="I31" s="69">
        <v>199</v>
      </c>
      <c r="J31" s="69">
        <v>145</v>
      </c>
      <c r="K31" s="68">
        <f t="shared" si="3"/>
        <v>0.728643216080402</v>
      </c>
      <c r="L31" s="69">
        <v>156</v>
      </c>
      <c r="M31" s="69">
        <v>131</v>
      </c>
      <c r="N31" s="68">
        <f t="shared" si="4"/>
        <v>0.83974358974359</v>
      </c>
      <c r="O31" s="74" t="s">
        <v>151</v>
      </c>
      <c r="P31" s="75" t="s">
        <v>119</v>
      </c>
      <c r="Q31" s="75" t="s">
        <v>110</v>
      </c>
      <c r="R31" s="75" t="s">
        <v>152</v>
      </c>
      <c r="S31" s="75" t="s">
        <v>33</v>
      </c>
      <c r="T31" s="75" t="s">
        <v>34</v>
      </c>
      <c r="U31" s="75" t="s">
        <v>33</v>
      </c>
      <c r="V31" s="75" t="s">
        <v>34</v>
      </c>
      <c r="W31" s="75" t="s">
        <v>33</v>
      </c>
      <c r="X31" s="75" t="s">
        <v>34</v>
      </c>
      <c r="Y31" s="55">
        <f t="shared" si="0"/>
        <v>0.744151992737809</v>
      </c>
      <c r="Z31" s="5"/>
    </row>
    <row r="32" s="57" customFormat="1" spans="1:25">
      <c r="A32" s="65">
        <v>26</v>
      </c>
      <c r="B32" s="66" t="s">
        <v>153</v>
      </c>
      <c r="C32" s="67">
        <v>166</v>
      </c>
      <c r="D32" s="67">
        <v>133</v>
      </c>
      <c r="E32" s="68">
        <f t="shared" si="1"/>
        <v>0.801204819277108</v>
      </c>
      <c r="F32" s="69">
        <v>226</v>
      </c>
      <c r="G32" s="69">
        <v>143</v>
      </c>
      <c r="H32" s="68">
        <f t="shared" si="2"/>
        <v>0.632743362831858</v>
      </c>
      <c r="I32" s="69">
        <v>367</v>
      </c>
      <c r="J32" s="69">
        <v>235</v>
      </c>
      <c r="K32" s="68">
        <f t="shared" si="3"/>
        <v>0.640326975476839</v>
      </c>
      <c r="L32" s="69">
        <v>184</v>
      </c>
      <c r="M32" s="69">
        <v>165</v>
      </c>
      <c r="N32" s="68">
        <f t="shared" si="4"/>
        <v>0.896739130434783</v>
      </c>
      <c r="O32" s="74" t="s">
        <v>154</v>
      </c>
      <c r="P32" s="75" t="s">
        <v>115</v>
      </c>
      <c r="Q32" s="75" t="s">
        <v>155</v>
      </c>
      <c r="R32" s="75" t="s">
        <v>156</v>
      </c>
      <c r="S32" s="75" t="s">
        <v>33</v>
      </c>
      <c r="T32" s="75" t="s">
        <v>34</v>
      </c>
      <c r="U32" s="75" t="s">
        <v>33</v>
      </c>
      <c r="V32" s="75" t="s">
        <v>34</v>
      </c>
      <c r="W32" s="75" t="s">
        <v>33</v>
      </c>
      <c r="X32" s="75" t="s">
        <v>34</v>
      </c>
      <c r="Y32" s="55">
        <f t="shared" si="0"/>
        <v>0.742753572005147</v>
      </c>
    </row>
    <row r="33" s="57" customFormat="1" spans="1:25">
      <c r="A33" s="65">
        <v>27</v>
      </c>
      <c r="B33" s="66" t="s">
        <v>157</v>
      </c>
      <c r="C33" s="67">
        <v>62</v>
      </c>
      <c r="D33" s="67">
        <v>49</v>
      </c>
      <c r="E33" s="68">
        <f t="shared" si="1"/>
        <v>0.790322580645161</v>
      </c>
      <c r="F33" s="69">
        <v>110</v>
      </c>
      <c r="G33" s="69">
        <v>66</v>
      </c>
      <c r="H33" s="68">
        <f t="shared" si="2"/>
        <v>0.6</v>
      </c>
      <c r="I33" s="69">
        <v>137</v>
      </c>
      <c r="J33" s="69">
        <v>90</v>
      </c>
      <c r="K33" s="68">
        <f t="shared" si="3"/>
        <v>0.656934306569343</v>
      </c>
      <c r="L33" s="69">
        <v>89</v>
      </c>
      <c r="M33" s="69">
        <v>78</v>
      </c>
      <c r="N33" s="68">
        <f t="shared" si="4"/>
        <v>0.876404494382023</v>
      </c>
      <c r="O33" s="74" t="s">
        <v>158</v>
      </c>
      <c r="P33" s="75" t="s">
        <v>135</v>
      </c>
      <c r="Q33" s="75" t="s">
        <v>101</v>
      </c>
      <c r="R33" s="75" t="s">
        <v>159</v>
      </c>
      <c r="S33" s="75" t="s">
        <v>33</v>
      </c>
      <c r="T33" s="75" t="s">
        <v>34</v>
      </c>
      <c r="U33" s="75" t="s">
        <v>33</v>
      </c>
      <c r="V33" s="75" t="s">
        <v>34</v>
      </c>
      <c r="W33" s="75" t="s">
        <v>33</v>
      </c>
      <c r="X33" s="75" t="s">
        <v>34</v>
      </c>
      <c r="Y33" s="55">
        <f t="shared" si="0"/>
        <v>0.730915345399132</v>
      </c>
    </row>
    <row r="34" s="57" customFormat="1" spans="1:25">
      <c r="A34" s="65">
        <v>28</v>
      </c>
      <c r="B34" s="66" t="s">
        <v>160</v>
      </c>
      <c r="C34" s="67">
        <v>55</v>
      </c>
      <c r="D34" s="67">
        <v>40</v>
      </c>
      <c r="E34" s="68">
        <f t="shared" si="1"/>
        <v>0.727272727272727</v>
      </c>
      <c r="F34" s="69">
        <v>86</v>
      </c>
      <c r="G34" s="69">
        <v>51</v>
      </c>
      <c r="H34" s="68">
        <f t="shared" si="2"/>
        <v>0.593023255813954</v>
      </c>
      <c r="I34" s="69">
        <v>96</v>
      </c>
      <c r="J34" s="69">
        <v>67</v>
      </c>
      <c r="K34" s="68">
        <f t="shared" si="3"/>
        <v>0.697916666666667</v>
      </c>
      <c r="L34" s="69">
        <v>70</v>
      </c>
      <c r="M34" s="69">
        <v>63</v>
      </c>
      <c r="N34" s="68">
        <f t="shared" si="4"/>
        <v>0.9</v>
      </c>
      <c r="O34" s="74" t="s">
        <v>161</v>
      </c>
      <c r="P34" s="75" t="s">
        <v>162</v>
      </c>
      <c r="Q34" s="75" t="s">
        <v>163</v>
      </c>
      <c r="R34" s="75" t="s">
        <v>164</v>
      </c>
      <c r="S34" s="75" t="s">
        <v>33</v>
      </c>
      <c r="T34" s="75" t="s">
        <v>34</v>
      </c>
      <c r="U34" s="75" t="s">
        <v>33</v>
      </c>
      <c r="V34" s="75" t="s">
        <v>34</v>
      </c>
      <c r="W34" s="75" t="s">
        <v>33</v>
      </c>
      <c r="X34" s="75" t="s">
        <v>34</v>
      </c>
      <c r="Y34" s="55">
        <f t="shared" si="0"/>
        <v>0.729553162438337</v>
      </c>
    </row>
    <row r="35" s="57" customFormat="1" spans="1:26">
      <c r="A35" s="65">
        <v>29</v>
      </c>
      <c r="B35" s="66" t="s">
        <v>165</v>
      </c>
      <c r="C35" s="67">
        <v>32</v>
      </c>
      <c r="D35" s="67">
        <v>23</v>
      </c>
      <c r="E35" s="68">
        <f t="shared" si="1"/>
        <v>0.71875</v>
      </c>
      <c r="F35" s="69">
        <v>116</v>
      </c>
      <c r="G35" s="69">
        <v>75</v>
      </c>
      <c r="H35" s="68">
        <f t="shared" si="2"/>
        <v>0.646551724137931</v>
      </c>
      <c r="I35" s="69">
        <v>155</v>
      </c>
      <c r="J35" s="69">
        <v>94</v>
      </c>
      <c r="K35" s="68">
        <f t="shared" si="3"/>
        <v>0.606451612903226</v>
      </c>
      <c r="L35" s="69">
        <v>66</v>
      </c>
      <c r="M35" s="69">
        <v>62</v>
      </c>
      <c r="N35" s="68">
        <f t="shared" si="4"/>
        <v>0.939393939393939</v>
      </c>
      <c r="O35" s="74" t="s">
        <v>166</v>
      </c>
      <c r="P35" s="75" t="s">
        <v>130</v>
      </c>
      <c r="Q35" s="75" t="s">
        <v>167</v>
      </c>
      <c r="R35" s="75" t="s">
        <v>168</v>
      </c>
      <c r="S35" s="75" t="s">
        <v>33</v>
      </c>
      <c r="T35" s="75" t="s">
        <v>34</v>
      </c>
      <c r="U35" s="75" t="s">
        <v>33</v>
      </c>
      <c r="V35" s="75" t="s">
        <v>34</v>
      </c>
      <c r="W35" s="75" t="s">
        <v>33</v>
      </c>
      <c r="X35" s="75" t="s">
        <v>34</v>
      </c>
      <c r="Y35" s="55">
        <f t="shared" si="0"/>
        <v>0.727786819108774</v>
      </c>
      <c r="Z35" s="5"/>
    </row>
    <row r="36" s="57" customFormat="1" spans="1:26">
      <c r="A36" s="65">
        <v>30</v>
      </c>
      <c r="B36" s="66" t="s">
        <v>169</v>
      </c>
      <c r="C36" s="67">
        <v>52</v>
      </c>
      <c r="D36" s="67">
        <v>39</v>
      </c>
      <c r="E36" s="68">
        <f t="shared" si="1"/>
        <v>0.75</v>
      </c>
      <c r="F36" s="69">
        <v>105</v>
      </c>
      <c r="G36" s="69">
        <v>67</v>
      </c>
      <c r="H36" s="68">
        <f t="shared" si="2"/>
        <v>0.638095238095238</v>
      </c>
      <c r="I36" s="69">
        <v>111</v>
      </c>
      <c r="J36" s="69">
        <v>69</v>
      </c>
      <c r="K36" s="68">
        <f t="shared" si="3"/>
        <v>0.621621621621622</v>
      </c>
      <c r="L36" s="69">
        <v>70</v>
      </c>
      <c r="M36" s="69">
        <v>63</v>
      </c>
      <c r="N36" s="68">
        <f t="shared" si="4"/>
        <v>0.9</v>
      </c>
      <c r="O36" s="76" t="s">
        <v>170</v>
      </c>
      <c r="P36" s="77" t="s">
        <v>75</v>
      </c>
      <c r="Q36" s="77" t="s">
        <v>171</v>
      </c>
      <c r="R36" s="77" t="s">
        <v>172</v>
      </c>
      <c r="S36" s="77" t="s">
        <v>33</v>
      </c>
      <c r="T36" s="77" t="s">
        <v>34</v>
      </c>
      <c r="U36" s="77" t="s">
        <v>33</v>
      </c>
      <c r="V36" s="77" t="s">
        <v>34</v>
      </c>
      <c r="W36" s="77" t="s">
        <v>33</v>
      </c>
      <c r="X36" s="77" t="s">
        <v>34</v>
      </c>
      <c r="Y36" s="55">
        <f t="shared" si="0"/>
        <v>0.727429214929215</v>
      </c>
      <c r="Z36" s="63"/>
    </row>
    <row r="37" spans="1:26">
      <c r="A37" s="65">
        <v>31</v>
      </c>
      <c r="B37" s="66" t="s">
        <v>173</v>
      </c>
      <c r="C37" s="67">
        <v>56</v>
      </c>
      <c r="D37" s="67">
        <v>37</v>
      </c>
      <c r="E37" s="68">
        <f t="shared" si="1"/>
        <v>0.660714285714286</v>
      </c>
      <c r="F37" s="69">
        <v>124</v>
      </c>
      <c r="G37" s="69">
        <v>83</v>
      </c>
      <c r="H37" s="68">
        <f t="shared" si="2"/>
        <v>0.669354838709677</v>
      </c>
      <c r="I37" s="69">
        <v>104</v>
      </c>
      <c r="J37" s="69">
        <v>74</v>
      </c>
      <c r="K37" s="68">
        <f t="shared" si="3"/>
        <v>0.711538461538462</v>
      </c>
      <c r="L37" s="69">
        <v>90</v>
      </c>
      <c r="M37" s="69">
        <v>77</v>
      </c>
      <c r="N37" s="68">
        <f t="shared" si="4"/>
        <v>0.855555555555556</v>
      </c>
      <c r="O37" s="76" t="s">
        <v>174</v>
      </c>
      <c r="P37" s="77" t="s">
        <v>175</v>
      </c>
      <c r="Q37" s="77" t="s">
        <v>176</v>
      </c>
      <c r="R37" s="77" t="s">
        <v>177</v>
      </c>
      <c r="S37" s="77" t="s">
        <v>33</v>
      </c>
      <c r="T37" s="77" t="s">
        <v>34</v>
      </c>
      <c r="U37" s="77" t="s">
        <v>33</v>
      </c>
      <c r="V37" s="77" t="s">
        <v>34</v>
      </c>
      <c r="W37" s="77" t="s">
        <v>33</v>
      </c>
      <c r="X37" s="77" t="s">
        <v>34</v>
      </c>
      <c r="Y37" s="55">
        <f t="shared" si="0"/>
        <v>0.724290785379495</v>
      </c>
      <c r="Z37" s="63"/>
    </row>
    <row r="38" s="57" customFormat="1" spans="1:26">
      <c r="A38" s="65">
        <v>32</v>
      </c>
      <c r="B38" s="66" t="s">
        <v>178</v>
      </c>
      <c r="C38" s="67">
        <v>141</v>
      </c>
      <c r="D38" s="67">
        <v>103</v>
      </c>
      <c r="E38" s="68">
        <f t="shared" si="1"/>
        <v>0.730496453900709</v>
      </c>
      <c r="F38" s="69">
        <v>245</v>
      </c>
      <c r="G38" s="69">
        <v>187</v>
      </c>
      <c r="H38" s="68">
        <f t="shared" si="2"/>
        <v>0.763265306122449</v>
      </c>
      <c r="I38" s="69">
        <v>226</v>
      </c>
      <c r="J38" s="69">
        <v>129</v>
      </c>
      <c r="K38" s="68">
        <f t="shared" si="3"/>
        <v>0.570796460176991</v>
      </c>
      <c r="L38" s="69">
        <v>145</v>
      </c>
      <c r="M38" s="69">
        <v>118</v>
      </c>
      <c r="N38" s="68">
        <f t="shared" si="4"/>
        <v>0.813793103448276</v>
      </c>
      <c r="O38" s="74" t="s">
        <v>179</v>
      </c>
      <c r="P38" s="75" t="s">
        <v>180</v>
      </c>
      <c r="Q38" s="75" t="s">
        <v>181</v>
      </c>
      <c r="R38" s="75" t="s">
        <v>182</v>
      </c>
      <c r="S38" s="75" t="s">
        <v>33</v>
      </c>
      <c r="T38" s="75" t="s">
        <v>34</v>
      </c>
      <c r="U38" s="75" t="s">
        <v>33</v>
      </c>
      <c r="V38" s="75" t="s">
        <v>34</v>
      </c>
      <c r="W38" s="75" t="s">
        <v>33</v>
      </c>
      <c r="X38" s="75" t="s">
        <v>34</v>
      </c>
      <c r="Y38" s="55">
        <f t="shared" si="0"/>
        <v>0.719587830912106</v>
      </c>
      <c r="Z38" s="63"/>
    </row>
    <row r="39" s="57" customFormat="1" spans="1:26">
      <c r="A39" s="65">
        <v>33</v>
      </c>
      <c r="B39" s="66" t="s">
        <v>183</v>
      </c>
      <c r="C39" s="67">
        <v>98</v>
      </c>
      <c r="D39" s="67">
        <v>73</v>
      </c>
      <c r="E39" s="68">
        <f t="shared" si="1"/>
        <v>0.744897959183674</v>
      </c>
      <c r="F39" s="69">
        <v>154</v>
      </c>
      <c r="G39" s="69">
        <v>107</v>
      </c>
      <c r="H39" s="68">
        <f t="shared" si="2"/>
        <v>0.694805194805195</v>
      </c>
      <c r="I39" s="69">
        <v>190</v>
      </c>
      <c r="J39" s="69">
        <v>110</v>
      </c>
      <c r="K39" s="68">
        <f t="shared" si="3"/>
        <v>0.578947368421053</v>
      </c>
      <c r="L39" s="69">
        <v>121</v>
      </c>
      <c r="M39" s="69">
        <v>104</v>
      </c>
      <c r="N39" s="68">
        <f t="shared" si="4"/>
        <v>0.859504132231405</v>
      </c>
      <c r="O39" s="74" t="s">
        <v>184</v>
      </c>
      <c r="P39" s="75" t="s">
        <v>185</v>
      </c>
      <c r="Q39" s="75" t="s">
        <v>167</v>
      </c>
      <c r="R39" s="75" t="s">
        <v>186</v>
      </c>
      <c r="S39" s="75" t="s">
        <v>33</v>
      </c>
      <c r="T39" s="75" t="s">
        <v>34</v>
      </c>
      <c r="U39" s="75" t="s">
        <v>33</v>
      </c>
      <c r="V39" s="75" t="s">
        <v>34</v>
      </c>
      <c r="W39" s="75" t="s">
        <v>33</v>
      </c>
      <c r="X39" s="75" t="s">
        <v>34</v>
      </c>
      <c r="Y39" s="55">
        <f t="shared" ref="Y39:Y74" si="5">SUM(E39,H39,K39,N39)/4</f>
        <v>0.719538663660331</v>
      </c>
      <c r="Z39" s="63"/>
    </row>
    <row r="40" spans="1:26">
      <c r="A40" s="65">
        <v>34</v>
      </c>
      <c r="B40" s="66" t="s">
        <v>187</v>
      </c>
      <c r="C40" s="67">
        <v>106</v>
      </c>
      <c r="D40" s="67">
        <v>79</v>
      </c>
      <c r="E40" s="68">
        <f t="shared" si="1"/>
        <v>0.745283018867924</v>
      </c>
      <c r="F40" s="69">
        <v>212</v>
      </c>
      <c r="G40" s="69">
        <v>133</v>
      </c>
      <c r="H40" s="68">
        <f t="shared" si="2"/>
        <v>0.627358490566038</v>
      </c>
      <c r="I40" s="69">
        <v>188</v>
      </c>
      <c r="J40" s="69">
        <v>105</v>
      </c>
      <c r="K40" s="68">
        <f t="shared" si="3"/>
        <v>0.558510638297872</v>
      </c>
      <c r="L40" s="69">
        <v>115</v>
      </c>
      <c r="M40" s="69">
        <v>108</v>
      </c>
      <c r="N40" s="68">
        <f t="shared" si="4"/>
        <v>0.939130434782609</v>
      </c>
      <c r="O40" s="74" t="s">
        <v>188</v>
      </c>
      <c r="P40" s="75" t="s">
        <v>189</v>
      </c>
      <c r="Q40" s="75" t="s">
        <v>190</v>
      </c>
      <c r="R40" s="75" t="s">
        <v>191</v>
      </c>
      <c r="S40" s="75" t="s">
        <v>33</v>
      </c>
      <c r="T40" s="75" t="s">
        <v>34</v>
      </c>
      <c r="U40" s="75" t="s">
        <v>33</v>
      </c>
      <c r="V40" s="75" t="s">
        <v>34</v>
      </c>
      <c r="W40" s="75" t="s">
        <v>33</v>
      </c>
      <c r="X40" s="75" t="s">
        <v>34</v>
      </c>
      <c r="Y40" s="55">
        <f t="shared" si="5"/>
        <v>0.717570645628611</v>
      </c>
      <c r="Z40" s="63"/>
    </row>
    <row r="41" s="60" customFormat="1" spans="1:26">
      <c r="A41" s="65">
        <v>35</v>
      </c>
      <c r="B41" s="66" t="s">
        <v>192</v>
      </c>
      <c r="C41" s="67">
        <v>110</v>
      </c>
      <c r="D41" s="67">
        <v>75</v>
      </c>
      <c r="E41" s="68">
        <f t="shared" si="1"/>
        <v>0.681818181818182</v>
      </c>
      <c r="F41" s="69">
        <v>165</v>
      </c>
      <c r="G41" s="69">
        <v>114</v>
      </c>
      <c r="H41" s="68">
        <f t="shared" si="2"/>
        <v>0.690909090909091</v>
      </c>
      <c r="I41" s="69">
        <v>164</v>
      </c>
      <c r="J41" s="69">
        <v>111</v>
      </c>
      <c r="K41" s="68">
        <f t="shared" si="3"/>
        <v>0.676829268292683</v>
      </c>
      <c r="L41" s="69">
        <v>122</v>
      </c>
      <c r="M41" s="69">
        <v>100</v>
      </c>
      <c r="N41" s="68">
        <f t="shared" si="4"/>
        <v>0.819672131147541</v>
      </c>
      <c r="O41" s="74" t="s">
        <v>193</v>
      </c>
      <c r="P41" s="75" t="s">
        <v>38</v>
      </c>
      <c r="Q41" s="75" t="s">
        <v>194</v>
      </c>
      <c r="R41" s="75" t="s">
        <v>195</v>
      </c>
      <c r="S41" s="75" t="s">
        <v>33</v>
      </c>
      <c r="T41" s="75" t="s">
        <v>34</v>
      </c>
      <c r="U41" s="75" t="s">
        <v>33</v>
      </c>
      <c r="V41" s="75" t="s">
        <v>34</v>
      </c>
      <c r="W41" s="75" t="s">
        <v>33</v>
      </c>
      <c r="X41" s="75" t="s">
        <v>34</v>
      </c>
      <c r="Y41" s="55">
        <f t="shared" si="5"/>
        <v>0.717307168041874</v>
      </c>
      <c r="Z41" s="79"/>
    </row>
    <row r="42" s="57" customFormat="1" spans="1:26">
      <c r="A42" s="65">
        <v>36</v>
      </c>
      <c r="B42" s="66" t="s">
        <v>196</v>
      </c>
      <c r="C42" s="67">
        <v>137</v>
      </c>
      <c r="D42" s="67">
        <v>101</v>
      </c>
      <c r="E42" s="68">
        <f t="shared" si="1"/>
        <v>0.737226277372263</v>
      </c>
      <c r="F42" s="69">
        <v>262</v>
      </c>
      <c r="G42" s="69">
        <v>145</v>
      </c>
      <c r="H42" s="68">
        <f t="shared" si="2"/>
        <v>0.553435114503817</v>
      </c>
      <c r="I42" s="69">
        <v>228</v>
      </c>
      <c r="J42" s="69">
        <v>161</v>
      </c>
      <c r="K42" s="68">
        <f t="shared" si="3"/>
        <v>0.706140350877193</v>
      </c>
      <c r="L42" s="69">
        <v>164</v>
      </c>
      <c r="M42" s="69">
        <v>140</v>
      </c>
      <c r="N42" s="68">
        <f t="shared" si="4"/>
        <v>0.853658536585366</v>
      </c>
      <c r="O42" s="74" t="s">
        <v>197</v>
      </c>
      <c r="P42" s="75" t="s">
        <v>198</v>
      </c>
      <c r="Q42" s="75" t="s">
        <v>199</v>
      </c>
      <c r="R42" s="75" t="s">
        <v>200</v>
      </c>
      <c r="S42" s="75" t="s">
        <v>33</v>
      </c>
      <c r="T42" s="75" t="s">
        <v>34</v>
      </c>
      <c r="U42" s="75" t="s">
        <v>60</v>
      </c>
      <c r="V42" s="75" t="s">
        <v>61</v>
      </c>
      <c r="W42" s="75" t="s">
        <v>60</v>
      </c>
      <c r="X42" s="75" t="s">
        <v>61</v>
      </c>
      <c r="Y42" s="55">
        <f t="shared" si="5"/>
        <v>0.71261506983466</v>
      </c>
      <c r="Z42" s="79"/>
    </row>
    <row r="43" s="59" customFormat="1" spans="1:26">
      <c r="A43" s="65">
        <v>37</v>
      </c>
      <c r="B43" s="66" t="s">
        <v>201</v>
      </c>
      <c r="C43" s="67">
        <v>99</v>
      </c>
      <c r="D43" s="67">
        <v>68</v>
      </c>
      <c r="E43" s="68">
        <f t="shared" si="1"/>
        <v>0.686868686868687</v>
      </c>
      <c r="F43" s="69">
        <v>147</v>
      </c>
      <c r="G43" s="69">
        <v>105</v>
      </c>
      <c r="H43" s="68">
        <f t="shared" si="2"/>
        <v>0.714285714285714</v>
      </c>
      <c r="I43" s="69">
        <v>164</v>
      </c>
      <c r="J43" s="69">
        <v>95</v>
      </c>
      <c r="K43" s="68">
        <f t="shared" si="3"/>
        <v>0.579268292682927</v>
      </c>
      <c r="L43" s="69">
        <v>123</v>
      </c>
      <c r="M43" s="69">
        <v>104</v>
      </c>
      <c r="N43" s="68">
        <f t="shared" si="4"/>
        <v>0.845528455284553</v>
      </c>
      <c r="O43" s="74" t="s">
        <v>202</v>
      </c>
      <c r="P43" s="75" t="s">
        <v>203</v>
      </c>
      <c r="Q43" s="75" t="s">
        <v>204</v>
      </c>
      <c r="R43" s="75" t="s">
        <v>205</v>
      </c>
      <c r="S43" s="75" t="s">
        <v>33</v>
      </c>
      <c r="T43" s="75" t="s">
        <v>34</v>
      </c>
      <c r="U43" s="75" t="s">
        <v>33</v>
      </c>
      <c r="V43" s="75" t="s">
        <v>34</v>
      </c>
      <c r="W43" s="75" t="s">
        <v>33</v>
      </c>
      <c r="X43" s="75" t="s">
        <v>34</v>
      </c>
      <c r="Y43" s="55">
        <f t="shared" si="5"/>
        <v>0.70648778728047</v>
      </c>
      <c r="Z43" s="79"/>
    </row>
    <row r="44" s="57" customFormat="1" spans="1:26">
      <c r="A44" s="65">
        <v>38</v>
      </c>
      <c r="B44" s="66" t="s">
        <v>206</v>
      </c>
      <c r="C44" s="67">
        <v>108</v>
      </c>
      <c r="D44" s="67">
        <v>82</v>
      </c>
      <c r="E44" s="68">
        <f t="shared" si="1"/>
        <v>0.759259259259259</v>
      </c>
      <c r="F44" s="69">
        <v>237</v>
      </c>
      <c r="G44" s="69">
        <v>145</v>
      </c>
      <c r="H44" s="68">
        <f t="shared" si="2"/>
        <v>0.611814345991561</v>
      </c>
      <c r="I44" s="69">
        <v>242</v>
      </c>
      <c r="J44" s="69">
        <v>138</v>
      </c>
      <c r="K44" s="68">
        <f t="shared" si="3"/>
        <v>0.570247933884298</v>
      </c>
      <c r="L44" s="69">
        <v>154</v>
      </c>
      <c r="M44" s="69">
        <v>135</v>
      </c>
      <c r="N44" s="68">
        <f t="shared" si="4"/>
        <v>0.876623376623377</v>
      </c>
      <c r="O44" s="74" t="s">
        <v>207</v>
      </c>
      <c r="P44" s="75" t="s">
        <v>199</v>
      </c>
      <c r="Q44" s="75" t="s">
        <v>208</v>
      </c>
      <c r="R44" s="75" t="s">
        <v>209</v>
      </c>
      <c r="S44" s="75" t="s">
        <v>33</v>
      </c>
      <c r="T44" s="75" t="s">
        <v>34</v>
      </c>
      <c r="U44" s="75" t="s">
        <v>33</v>
      </c>
      <c r="V44" s="75" t="s">
        <v>34</v>
      </c>
      <c r="W44" s="75" t="s">
        <v>33</v>
      </c>
      <c r="X44" s="75" t="s">
        <v>34</v>
      </c>
      <c r="Y44" s="55">
        <f t="shared" si="5"/>
        <v>0.704486228939624</v>
      </c>
      <c r="Z44" s="79"/>
    </row>
    <row r="45" s="60" customFormat="1" ht="14.25" customHeight="1" spans="1:26">
      <c r="A45" s="65">
        <v>39</v>
      </c>
      <c r="B45" s="66" t="s">
        <v>210</v>
      </c>
      <c r="C45" s="67">
        <v>215</v>
      </c>
      <c r="D45" s="67">
        <v>157</v>
      </c>
      <c r="E45" s="68">
        <f t="shared" si="1"/>
        <v>0.730232558139535</v>
      </c>
      <c r="F45" s="69">
        <v>271</v>
      </c>
      <c r="G45" s="69">
        <v>187</v>
      </c>
      <c r="H45" s="68">
        <f t="shared" si="2"/>
        <v>0.690036900369004</v>
      </c>
      <c r="I45" s="69">
        <v>266</v>
      </c>
      <c r="J45" s="69">
        <v>154</v>
      </c>
      <c r="K45" s="68">
        <f t="shared" si="3"/>
        <v>0.578947368421053</v>
      </c>
      <c r="L45" s="69">
        <v>179</v>
      </c>
      <c r="M45" s="69">
        <v>142</v>
      </c>
      <c r="N45" s="68">
        <f t="shared" si="4"/>
        <v>0.793296089385475</v>
      </c>
      <c r="O45" s="74" t="s">
        <v>211</v>
      </c>
      <c r="P45" s="75" t="s">
        <v>212</v>
      </c>
      <c r="Q45" s="75" t="s">
        <v>213</v>
      </c>
      <c r="R45" s="75" t="s">
        <v>214</v>
      </c>
      <c r="S45" s="75" t="s">
        <v>33</v>
      </c>
      <c r="T45" s="75" t="s">
        <v>34</v>
      </c>
      <c r="U45" s="75" t="s">
        <v>33</v>
      </c>
      <c r="V45" s="75" t="s">
        <v>34</v>
      </c>
      <c r="W45" s="75" t="s">
        <v>33</v>
      </c>
      <c r="X45" s="75" t="s">
        <v>34</v>
      </c>
      <c r="Y45" s="55">
        <f t="shared" si="5"/>
        <v>0.698128229078766</v>
      </c>
      <c r="Z45" s="79"/>
    </row>
    <row r="46" s="57" customFormat="1" spans="1:26">
      <c r="A46" s="65">
        <v>40</v>
      </c>
      <c r="B46" s="66" t="s">
        <v>215</v>
      </c>
      <c r="C46" s="67">
        <v>173</v>
      </c>
      <c r="D46" s="67">
        <v>111</v>
      </c>
      <c r="E46" s="68">
        <f t="shared" si="1"/>
        <v>0.641618497109827</v>
      </c>
      <c r="F46" s="69">
        <v>281</v>
      </c>
      <c r="G46" s="69">
        <v>183</v>
      </c>
      <c r="H46" s="68">
        <f t="shared" si="2"/>
        <v>0.651245551601423</v>
      </c>
      <c r="I46" s="69">
        <v>284</v>
      </c>
      <c r="J46" s="69">
        <v>183</v>
      </c>
      <c r="K46" s="68">
        <f t="shared" si="3"/>
        <v>0.644366197183099</v>
      </c>
      <c r="L46" s="69">
        <v>204</v>
      </c>
      <c r="M46" s="69">
        <v>174</v>
      </c>
      <c r="N46" s="68">
        <f t="shared" si="4"/>
        <v>0.852941176470588</v>
      </c>
      <c r="O46" s="74" t="s">
        <v>216</v>
      </c>
      <c r="P46" s="75" t="s">
        <v>217</v>
      </c>
      <c r="Q46" s="75" t="s">
        <v>194</v>
      </c>
      <c r="R46" s="75" t="s">
        <v>218</v>
      </c>
      <c r="S46" s="75" t="s">
        <v>60</v>
      </c>
      <c r="T46" s="75" t="s">
        <v>61</v>
      </c>
      <c r="U46" s="75" t="s">
        <v>33</v>
      </c>
      <c r="V46" s="75" t="s">
        <v>34</v>
      </c>
      <c r="W46" s="75" t="s">
        <v>33</v>
      </c>
      <c r="X46" s="75" t="s">
        <v>34</v>
      </c>
      <c r="Y46" s="55">
        <f t="shared" si="5"/>
        <v>0.697542855591234</v>
      </c>
      <c r="Z46" s="79"/>
    </row>
    <row r="47" s="57" customFormat="1" spans="1:25">
      <c r="A47" s="65">
        <v>41</v>
      </c>
      <c r="B47" s="66" t="s">
        <v>219</v>
      </c>
      <c r="C47" s="67">
        <v>83</v>
      </c>
      <c r="D47" s="67">
        <v>59</v>
      </c>
      <c r="E47" s="68">
        <f t="shared" si="1"/>
        <v>0.710843373493976</v>
      </c>
      <c r="F47" s="69">
        <v>112</v>
      </c>
      <c r="G47" s="69">
        <v>72</v>
      </c>
      <c r="H47" s="68">
        <f t="shared" si="2"/>
        <v>0.642857142857143</v>
      </c>
      <c r="I47" s="69">
        <v>148</v>
      </c>
      <c r="J47" s="69">
        <v>92</v>
      </c>
      <c r="K47" s="68">
        <f t="shared" si="3"/>
        <v>0.621621621621622</v>
      </c>
      <c r="L47" s="69">
        <v>117</v>
      </c>
      <c r="M47" s="69">
        <v>95</v>
      </c>
      <c r="N47" s="68">
        <f t="shared" si="4"/>
        <v>0.811965811965812</v>
      </c>
      <c r="O47" s="74" t="s">
        <v>220</v>
      </c>
      <c r="P47" s="75" t="s">
        <v>110</v>
      </c>
      <c r="Q47" s="75" t="s">
        <v>221</v>
      </c>
      <c r="R47" s="75" t="s">
        <v>222</v>
      </c>
      <c r="S47" s="75" t="s">
        <v>33</v>
      </c>
      <c r="T47" s="75" t="s">
        <v>34</v>
      </c>
      <c r="U47" s="75" t="s">
        <v>33</v>
      </c>
      <c r="V47" s="75" t="s">
        <v>34</v>
      </c>
      <c r="W47" s="75" t="s">
        <v>33</v>
      </c>
      <c r="X47" s="75" t="s">
        <v>34</v>
      </c>
      <c r="Y47" s="55">
        <f t="shared" si="5"/>
        <v>0.696821987484638</v>
      </c>
    </row>
    <row r="48" s="57" customFormat="1" spans="1:26">
      <c r="A48" s="65">
        <v>42</v>
      </c>
      <c r="B48" s="66" t="s">
        <v>223</v>
      </c>
      <c r="C48" s="67">
        <v>200</v>
      </c>
      <c r="D48" s="67">
        <v>142</v>
      </c>
      <c r="E48" s="68">
        <f t="shared" si="1"/>
        <v>0.71</v>
      </c>
      <c r="F48" s="69">
        <v>366</v>
      </c>
      <c r="G48" s="69">
        <v>220</v>
      </c>
      <c r="H48" s="68">
        <f t="shared" si="2"/>
        <v>0.601092896174863</v>
      </c>
      <c r="I48" s="69">
        <v>415</v>
      </c>
      <c r="J48" s="69">
        <v>232</v>
      </c>
      <c r="K48" s="68">
        <f t="shared" si="3"/>
        <v>0.559036144578313</v>
      </c>
      <c r="L48" s="69">
        <v>216</v>
      </c>
      <c r="M48" s="69">
        <v>196</v>
      </c>
      <c r="N48" s="68">
        <f t="shared" si="4"/>
        <v>0.907407407407407</v>
      </c>
      <c r="O48" s="74" t="s">
        <v>224</v>
      </c>
      <c r="P48" s="75" t="s">
        <v>225</v>
      </c>
      <c r="Q48" s="75" t="s">
        <v>226</v>
      </c>
      <c r="R48" s="75" t="s">
        <v>136</v>
      </c>
      <c r="S48" s="75" t="s">
        <v>33</v>
      </c>
      <c r="T48" s="75" t="s">
        <v>34</v>
      </c>
      <c r="U48" s="75" t="s">
        <v>227</v>
      </c>
      <c r="V48" s="75" t="s">
        <v>61</v>
      </c>
      <c r="W48" s="75" t="s">
        <v>227</v>
      </c>
      <c r="X48" s="75" t="s">
        <v>61</v>
      </c>
      <c r="Y48" s="55">
        <f t="shared" si="5"/>
        <v>0.694384112040146</v>
      </c>
      <c r="Z48" s="79"/>
    </row>
    <row r="49" s="57" customFormat="1" spans="1:25">
      <c r="A49" s="65">
        <v>43</v>
      </c>
      <c r="B49" s="66" t="s">
        <v>228</v>
      </c>
      <c r="C49" s="67">
        <v>188</v>
      </c>
      <c r="D49" s="67">
        <v>121</v>
      </c>
      <c r="E49" s="68">
        <f t="shared" si="1"/>
        <v>0.643617021276596</v>
      </c>
      <c r="F49" s="69">
        <v>365</v>
      </c>
      <c r="G49" s="69">
        <v>228</v>
      </c>
      <c r="H49" s="68">
        <f t="shared" si="2"/>
        <v>0.624657534246575</v>
      </c>
      <c r="I49" s="69">
        <v>277</v>
      </c>
      <c r="J49" s="69">
        <v>199</v>
      </c>
      <c r="K49" s="68">
        <f t="shared" si="3"/>
        <v>0.71841155234657</v>
      </c>
      <c r="L49" s="69">
        <v>223</v>
      </c>
      <c r="M49" s="69">
        <v>176</v>
      </c>
      <c r="N49" s="68">
        <f t="shared" si="4"/>
        <v>0.789237668161435</v>
      </c>
      <c r="O49" s="74" t="s">
        <v>229</v>
      </c>
      <c r="P49" s="75" t="s">
        <v>213</v>
      </c>
      <c r="Q49" s="75" t="s">
        <v>230</v>
      </c>
      <c r="R49" s="75" t="s">
        <v>231</v>
      </c>
      <c r="S49" s="75" t="s">
        <v>60</v>
      </c>
      <c r="T49" s="75" t="s">
        <v>61</v>
      </c>
      <c r="U49" s="75" t="s">
        <v>33</v>
      </c>
      <c r="V49" s="75" t="s">
        <v>34</v>
      </c>
      <c r="W49" s="75" t="s">
        <v>33</v>
      </c>
      <c r="X49" s="75" t="s">
        <v>34</v>
      </c>
      <c r="Y49" s="55">
        <f t="shared" si="5"/>
        <v>0.693980944007794</v>
      </c>
    </row>
    <row r="50" s="57" customFormat="1" ht="14.25" customHeight="1" spans="1:25">
      <c r="A50" s="65">
        <v>44</v>
      </c>
      <c r="B50" s="66" t="s">
        <v>232</v>
      </c>
      <c r="C50" s="67">
        <v>216</v>
      </c>
      <c r="D50" s="67">
        <v>130</v>
      </c>
      <c r="E50" s="68">
        <f t="shared" si="1"/>
        <v>0.601851851851852</v>
      </c>
      <c r="F50" s="69">
        <v>526</v>
      </c>
      <c r="G50" s="69">
        <v>337</v>
      </c>
      <c r="H50" s="68">
        <f t="shared" si="2"/>
        <v>0.640684410646388</v>
      </c>
      <c r="I50" s="69">
        <v>384</v>
      </c>
      <c r="J50" s="69">
        <v>241</v>
      </c>
      <c r="K50" s="68">
        <f t="shared" si="3"/>
        <v>0.627604166666667</v>
      </c>
      <c r="L50" s="69">
        <v>322</v>
      </c>
      <c r="M50" s="69">
        <v>290</v>
      </c>
      <c r="N50" s="68">
        <f t="shared" si="4"/>
        <v>0.900621118012422</v>
      </c>
      <c r="O50" s="74" t="s">
        <v>233</v>
      </c>
      <c r="P50" s="75" t="s">
        <v>234</v>
      </c>
      <c r="Q50" s="75" t="s">
        <v>235</v>
      </c>
      <c r="R50" s="75" t="s">
        <v>236</v>
      </c>
      <c r="S50" s="75" t="s">
        <v>237</v>
      </c>
      <c r="T50" s="75" t="s">
        <v>238</v>
      </c>
      <c r="U50" s="75" t="s">
        <v>33</v>
      </c>
      <c r="V50" s="75" t="s">
        <v>34</v>
      </c>
      <c r="W50" s="75" t="s">
        <v>33</v>
      </c>
      <c r="X50" s="75" t="s">
        <v>34</v>
      </c>
      <c r="Y50" s="55">
        <f t="shared" si="5"/>
        <v>0.692690386794332</v>
      </c>
    </row>
    <row r="51" s="57" customFormat="1" spans="1:25">
      <c r="A51" s="65">
        <v>45</v>
      </c>
      <c r="B51" s="66" t="s">
        <v>239</v>
      </c>
      <c r="C51" s="67">
        <v>72</v>
      </c>
      <c r="D51" s="67">
        <v>44</v>
      </c>
      <c r="E51" s="68">
        <f t="shared" si="1"/>
        <v>0.611111111111111</v>
      </c>
      <c r="F51" s="69">
        <v>160</v>
      </c>
      <c r="G51" s="69">
        <v>105</v>
      </c>
      <c r="H51" s="68">
        <f t="shared" si="2"/>
        <v>0.65625</v>
      </c>
      <c r="I51" s="69">
        <v>167</v>
      </c>
      <c r="J51" s="69">
        <v>100</v>
      </c>
      <c r="K51" s="68">
        <f t="shared" si="3"/>
        <v>0.598802395209581</v>
      </c>
      <c r="L51" s="69">
        <v>114</v>
      </c>
      <c r="M51" s="69">
        <v>102</v>
      </c>
      <c r="N51" s="68">
        <f t="shared" si="4"/>
        <v>0.894736842105263</v>
      </c>
      <c r="O51" s="74" t="s">
        <v>240</v>
      </c>
      <c r="P51" s="75" t="s">
        <v>241</v>
      </c>
      <c r="Q51" s="75" t="s">
        <v>242</v>
      </c>
      <c r="R51" s="75" t="s">
        <v>243</v>
      </c>
      <c r="S51" s="75" t="s">
        <v>60</v>
      </c>
      <c r="T51" s="75" t="s">
        <v>61</v>
      </c>
      <c r="U51" s="75" t="s">
        <v>60</v>
      </c>
      <c r="V51" s="75" t="s">
        <v>61</v>
      </c>
      <c r="W51" s="75" t="s">
        <v>60</v>
      </c>
      <c r="X51" s="75" t="s">
        <v>61</v>
      </c>
      <c r="Y51" s="55">
        <f t="shared" si="5"/>
        <v>0.690225087106489</v>
      </c>
    </row>
    <row r="52" s="57" customFormat="1" spans="1:25">
      <c r="A52" s="65">
        <v>46</v>
      </c>
      <c r="B52" s="66" t="s">
        <v>244</v>
      </c>
      <c r="C52" s="67">
        <v>105</v>
      </c>
      <c r="D52" s="67">
        <v>75</v>
      </c>
      <c r="E52" s="68">
        <f t="shared" si="1"/>
        <v>0.714285714285714</v>
      </c>
      <c r="F52" s="69">
        <v>169</v>
      </c>
      <c r="G52" s="69">
        <v>109</v>
      </c>
      <c r="H52" s="68">
        <f t="shared" si="2"/>
        <v>0.644970414201183</v>
      </c>
      <c r="I52" s="69">
        <v>194</v>
      </c>
      <c r="J52" s="69">
        <v>121</v>
      </c>
      <c r="K52" s="68">
        <f t="shared" si="3"/>
        <v>0.623711340206186</v>
      </c>
      <c r="L52" s="69">
        <v>148</v>
      </c>
      <c r="M52" s="69">
        <v>114</v>
      </c>
      <c r="N52" s="68">
        <f t="shared" si="4"/>
        <v>0.77027027027027</v>
      </c>
      <c r="O52" s="76" t="s">
        <v>245</v>
      </c>
      <c r="P52" s="77" t="s">
        <v>246</v>
      </c>
      <c r="Q52" s="77" t="s">
        <v>247</v>
      </c>
      <c r="R52" s="77" t="s">
        <v>248</v>
      </c>
      <c r="S52" s="77" t="s">
        <v>33</v>
      </c>
      <c r="T52" s="77" t="s">
        <v>34</v>
      </c>
      <c r="U52" s="77" t="s">
        <v>33</v>
      </c>
      <c r="V52" s="77" t="s">
        <v>34</v>
      </c>
      <c r="W52" s="77" t="s">
        <v>33</v>
      </c>
      <c r="X52" s="77" t="s">
        <v>34</v>
      </c>
      <c r="Y52" s="55">
        <f t="shared" si="5"/>
        <v>0.688309434740838</v>
      </c>
    </row>
    <row r="53" s="57" customFormat="1" spans="1:25">
      <c r="A53" s="65">
        <v>47</v>
      </c>
      <c r="B53" s="66" t="s">
        <v>249</v>
      </c>
      <c r="C53" s="67">
        <v>107</v>
      </c>
      <c r="D53" s="67">
        <v>67</v>
      </c>
      <c r="E53" s="68">
        <f t="shared" si="1"/>
        <v>0.626168224299065</v>
      </c>
      <c r="F53" s="69">
        <v>143</v>
      </c>
      <c r="G53" s="69">
        <v>93</v>
      </c>
      <c r="H53" s="68">
        <f t="shared" si="2"/>
        <v>0.65034965034965</v>
      </c>
      <c r="I53" s="69">
        <v>131</v>
      </c>
      <c r="J53" s="69">
        <v>99</v>
      </c>
      <c r="K53" s="68">
        <f t="shared" si="3"/>
        <v>0.755725190839695</v>
      </c>
      <c r="L53" s="69">
        <v>108</v>
      </c>
      <c r="M53" s="69">
        <v>77</v>
      </c>
      <c r="N53" s="68">
        <f t="shared" si="4"/>
        <v>0.712962962962963</v>
      </c>
      <c r="O53" s="76" t="s">
        <v>250</v>
      </c>
      <c r="P53" s="77" t="s">
        <v>251</v>
      </c>
      <c r="Q53" s="77" t="s">
        <v>252</v>
      </c>
      <c r="R53" s="77" t="s">
        <v>253</v>
      </c>
      <c r="S53" s="77" t="s">
        <v>33</v>
      </c>
      <c r="T53" s="77" t="s">
        <v>34</v>
      </c>
      <c r="U53" s="77" t="s">
        <v>33</v>
      </c>
      <c r="V53" s="77" t="s">
        <v>34</v>
      </c>
      <c r="W53" s="77" t="s">
        <v>33</v>
      </c>
      <c r="X53" s="77" t="s">
        <v>34</v>
      </c>
      <c r="Y53" s="55">
        <f t="shared" si="5"/>
        <v>0.686301507112843</v>
      </c>
    </row>
    <row r="54" s="57" customFormat="1" spans="1:26">
      <c r="A54" s="65">
        <v>48</v>
      </c>
      <c r="B54" s="66" t="s">
        <v>254</v>
      </c>
      <c r="C54" s="67">
        <v>347</v>
      </c>
      <c r="D54" s="67">
        <v>233</v>
      </c>
      <c r="E54" s="68">
        <f t="shared" si="1"/>
        <v>0.671469740634006</v>
      </c>
      <c r="F54" s="69">
        <v>672</v>
      </c>
      <c r="G54" s="69">
        <v>396</v>
      </c>
      <c r="H54" s="68">
        <f t="shared" si="2"/>
        <v>0.589285714285714</v>
      </c>
      <c r="I54" s="69">
        <v>524</v>
      </c>
      <c r="J54" s="69">
        <v>323</v>
      </c>
      <c r="K54" s="68">
        <f t="shared" si="3"/>
        <v>0.616412213740458</v>
      </c>
      <c r="L54" s="69">
        <v>437</v>
      </c>
      <c r="M54" s="69">
        <v>379</v>
      </c>
      <c r="N54" s="68">
        <f t="shared" si="4"/>
        <v>0.867276887871854</v>
      </c>
      <c r="O54" s="74" t="s">
        <v>255</v>
      </c>
      <c r="P54" s="75" t="s">
        <v>256</v>
      </c>
      <c r="Q54" s="75" t="s">
        <v>257</v>
      </c>
      <c r="R54" s="75" t="s">
        <v>258</v>
      </c>
      <c r="S54" s="75" t="s">
        <v>33</v>
      </c>
      <c r="T54" s="75" t="s">
        <v>34</v>
      </c>
      <c r="U54" s="75" t="s">
        <v>33</v>
      </c>
      <c r="V54" s="75" t="s">
        <v>34</v>
      </c>
      <c r="W54" s="75" t="s">
        <v>33</v>
      </c>
      <c r="X54" s="75" t="s">
        <v>34</v>
      </c>
      <c r="Y54" s="55">
        <f t="shared" si="5"/>
        <v>0.686111139133008</v>
      </c>
      <c r="Z54" s="79"/>
    </row>
    <row r="55" s="57" customFormat="1" spans="1:26">
      <c r="A55" s="65">
        <v>49</v>
      </c>
      <c r="B55" s="66" t="s">
        <v>259</v>
      </c>
      <c r="C55" s="67">
        <v>168</v>
      </c>
      <c r="D55" s="67">
        <v>119</v>
      </c>
      <c r="E55" s="68">
        <f t="shared" si="1"/>
        <v>0.708333333333333</v>
      </c>
      <c r="F55" s="69">
        <v>338</v>
      </c>
      <c r="G55" s="69">
        <v>187</v>
      </c>
      <c r="H55" s="68">
        <f t="shared" si="2"/>
        <v>0.553254437869823</v>
      </c>
      <c r="I55" s="69">
        <v>326</v>
      </c>
      <c r="J55" s="69">
        <v>201</v>
      </c>
      <c r="K55" s="68">
        <f t="shared" si="3"/>
        <v>0.616564417177914</v>
      </c>
      <c r="L55" s="69">
        <v>193</v>
      </c>
      <c r="M55" s="69">
        <v>165</v>
      </c>
      <c r="N55" s="68">
        <f t="shared" si="4"/>
        <v>0.854922279792746</v>
      </c>
      <c r="O55" s="74" t="s">
        <v>260</v>
      </c>
      <c r="P55" s="75" t="s">
        <v>261</v>
      </c>
      <c r="Q55" s="75" t="s">
        <v>262</v>
      </c>
      <c r="R55" s="75" t="s">
        <v>263</v>
      </c>
      <c r="S55" s="75" t="s">
        <v>60</v>
      </c>
      <c r="T55" s="75" t="s">
        <v>88</v>
      </c>
      <c r="U55" s="75" t="s">
        <v>33</v>
      </c>
      <c r="V55" s="75" t="s">
        <v>34</v>
      </c>
      <c r="W55" s="75" t="s">
        <v>33</v>
      </c>
      <c r="X55" s="75" t="s">
        <v>34</v>
      </c>
      <c r="Y55" s="55">
        <f t="shared" si="5"/>
        <v>0.683268617043454</v>
      </c>
      <c r="Z55" s="5"/>
    </row>
    <row r="56" s="57" customFormat="1" spans="1:25">
      <c r="A56" s="65">
        <v>50</v>
      </c>
      <c r="B56" s="66" t="s">
        <v>264</v>
      </c>
      <c r="C56" s="67">
        <v>88</v>
      </c>
      <c r="D56" s="67">
        <v>54</v>
      </c>
      <c r="E56" s="68">
        <f t="shared" si="1"/>
        <v>0.613636363636364</v>
      </c>
      <c r="F56" s="69">
        <v>210</v>
      </c>
      <c r="G56" s="69">
        <v>150</v>
      </c>
      <c r="H56" s="68">
        <f t="shared" si="2"/>
        <v>0.714285714285714</v>
      </c>
      <c r="I56" s="69">
        <v>189</v>
      </c>
      <c r="J56" s="69">
        <v>112</v>
      </c>
      <c r="K56" s="68">
        <f t="shared" si="3"/>
        <v>0.592592592592593</v>
      </c>
      <c r="L56" s="69">
        <v>148</v>
      </c>
      <c r="M56" s="69">
        <v>120</v>
      </c>
      <c r="N56" s="68">
        <f t="shared" si="4"/>
        <v>0.810810810810811</v>
      </c>
      <c r="O56" s="74" t="s">
        <v>265</v>
      </c>
      <c r="P56" s="75" t="s">
        <v>266</v>
      </c>
      <c r="Q56" s="75" t="s">
        <v>267</v>
      </c>
      <c r="R56" s="75" t="s">
        <v>71</v>
      </c>
      <c r="S56" s="75" t="s">
        <v>60</v>
      </c>
      <c r="T56" s="75" t="s">
        <v>61</v>
      </c>
      <c r="U56" s="75" t="s">
        <v>33</v>
      </c>
      <c r="V56" s="75" t="s">
        <v>34</v>
      </c>
      <c r="W56" s="75" t="s">
        <v>33</v>
      </c>
      <c r="X56" s="75" t="s">
        <v>34</v>
      </c>
      <c r="Y56" s="55">
        <f t="shared" si="5"/>
        <v>0.68283137033137</v>
      </c>
    </row>
    <row r="57" s="57" customFormat="1" spans="1:26">
      <c r="A57" s="65">
        <v>51</v>
      </c>
      <c r="B57" s="66" t="s">
        <v>268</v>
      </c>
      <c r="C57" s="67">
        <v>94</v>
      </c>
      <c r="D57" s="67">
        <v>53</v>
      </c>
      <c r="E57" s="68">
        <f t="shared" si="1"/>
        <v>0.563829787234043</v>
      </c>
      <c r="F57" s="69">
        <v>116</v>
      </c>
      <c r="G57" s="69">
        <v>73</v>
      </c>
      <c r="H57" s="68">
        <f t="shared" si="2"/>
        <v>0.629310344827586</v>
      </c>
      <c r="I57" s="69">
        <v>153</v>
      </c>
      <c r="J57" s="69">
        <v>105</v>
      </c>
      <c r="K57" s="68">
        <f t="shared" si="3"/>
        <v>0.686274509803922</v>
      </c>
      <c r="L57" s="69">
        <v>119</v>
      </c>
      <c r="M57" s="69">
        <v>101</v>
      </c>
      <c r="N57" s="68">
        <f t="shared" si="4"/>
        <v>0.848739495798319</v>
      </c>
      <c r="O57" s="74" t="s">
        <v>269</v>
      </c>
      <c r="P57" s="75" t="s">
        <v>189</v>
      </c>
      <c r="Q57" s="75" t="s">
        <v>270</v>
      </c>
      <c r="R57" s="75" t="s">
        <v>271</v>
      </c>
      <c r="S57" s="75" t="s">
        <v>60</v>
      </c>
      <c r="T57" s="75" t="s">
        <v>61</v>
      </c>
      <c r="U57" s="75" t="s">
        <v>33</v>
      </c>
      <c r="V57" s="75" t="s">
        <v>34</v>
      </c>
      <c r="W57" s="75" t="s">
        <v>33</v>
      </c>
      <c r="X57" s="75" t="s">
        <v>34</v>
      </c>
      <c r="Y57" s="55">
        <f t="shared" si="5"/>
        <v>0.682038534415967</v>
      </c>
      <c r="Z57" s="5"/>
    </row>
    <row r="58" s="57" customFormat="1" spans="1:25">
      <c r="A58" s="65">
        <v>52</v>
      </c>
      <c r="B58" s="66" t="s">
        <v>272</v>
      </c>
      <c r="C58" s="67">
        <v>102</v>
      </c>
      <c r="D58" s="67">
        <v>56</v>
      </c>
      <c r="E58" s="68">
        <f t="shared" si="1"/>
        <v>0.549019607843137</v>
      </c>
      <c r="F58" s="69">
        <v>140</v>
      </c>
      <c r="G58" s="69">
        <v>83</v>
      </c>
      <c r="H58" s="68">
        <f t="shared" si="2"/>
        <v>0.592857142857143</v>
      </c>
      <c r="I58" s="69">
        <v>143</v>
      </c>
      <c r="J58" s="69">
        <v>98</v>
      </c>
      <c r="K58" s="68">
        <f t="shared" si="3"/>
        <v>0.685314685314685</v>
      </c>
      <c r="L58" s="69">
        <v>99</v>
      </c>
      <c r="M58" s="69">
        <v>87</v>
      </c>
      <c r="N58" s="68">
        <f t="shared" si="4"/>
        <v>0.878787878787879</v>
      </c>
      <c r="O58" s="74" t="s">
        <v>273</v>
      </c>
      <c r="P58" s="75" t="s">
        <v>251</v>
      </c>
      <c r="Q58" s="75" t="s">
        <v>274</v>
      </c>
      <c r="R58" s="75" t="s">
        <v>275</v>
      </c>
      <c r="S58" s="75" t="s">
        <v>33</v>
      </c>
      <c r="T58" s="75" t="s">
        <v>34</v>
      </c>
      <c r="U58" s="75" t="s">
        <v>33</v>
      </c>
      <c r="V58" s="75" t="s">
        <v>34</v>
      </c>
      <c r="W58" s="75" t="s">
        <v>33</v>
      </c>
      <c r="X58" s="75" t="s">
        <v>34</v>
      </c>
      <c r="Y58" s="55">
        <f t="shared" si="5"/>
        <v>0.676494828700711</v>
      </c>
    </row>
    <row r="59" s="59" customFormat="1" spans="1:26">
      <c r="A59" s="65">
        <v>53</v>
      </c>
      <c r="B59" s="66" t="s">
        <v>276</v>
      </c>
      <c r="C59" s="67">
        <v>85</v>
      </c>
      <c r="D59" s="67">
        <v>51</v>
      </c>
      <c r="E59" s="68">
        <f t="shared" si="1"/>
        <v>0.6</v>
      </c>
      <c r="F59" s="69">
        <v>123</v>
      </c>
      <c r="G59" s="69">
        <v>73</v>
      </c>
      <c r="H59" s="68">
        <f t="shared" si="2"/>
        <v>0.59349593495935</v>
      </c>
      <c r="I59" s="69">
        <v>129</v>
      </c>
      <c r="J59" s="69">
        <v>83</v>
      </c>
      <c r="K59" s="68">
        <f t="shared" si="3"/>
        <v>0.643410852713178</v>
      </c>
      <c r="L59" s="69">
        <v>91</v>
      </c>
      <c r="M59" s="69">
        <v>77</v>
      </c>
      <c r="N59" s="68">
        <f t="shared" si="4"/>
        <v>0.846153846153846</v>
      </c>
      <c r="O59" s="74" t="s">
        <v>277</v>
      </c>
      <c r="P59" s="75" t="s">
        <v>278</v>
      </c>
      <c r="Q59" s="75" t="s">
        <v>279</v>
      </c>
      <c r="R59" s="75" t="s">
        <v>102</v>
      </c>
      <c r="S59" s="75" t="s">
        <v>33</v>
      </c>
      <c r="T59" s="75" t="s">
        <v>34</v>
      </c>
      <c r="U59" s="75" t="s">
        <v>33</v>
      </c>
      <c r="V59" s="75" t="s">
        <v>34</v>
      </c>
      <c r="W59" s="75" t="s">
        <v>33</v>
      </c>
      <c r="X59" s="75" t="s">
        <v>34</v>
      </c>
      <c r="Y59" s="55">
        <f t="shared" si="5"/>
        <v>0.670765158456593</v>
      </c>
      <c r="Z59" s="5"/>
    </row>
    <row r="60" s="57" customFormat="1" spans="1:25">
      <c r="A60" s="65">
        <v>54</v>
      </c>
      <c r="B60" s="66" t="s">
        <v>280</v>
      </c>
      <c r="C60" s="67">
        <v>123</v>
      </c>
      <c r="D60" s="67">
        <v>85</v>
      </c>
      <c r="E60" s="68">
        <f t="shared" si="1"/>
        <v>0.691056910569106</v>
      </c>
      <c r="F60" s="69">
        <v>215</v>
      </c>
      <c r="G60" s="69">
        <v>128</v>
      </c>
      <c r="H60" s="68">
        <f t="shared" si="2"/>
        <v>0.595348837209302</v>
      </c>
      <c r="I60" s="69">
        <v>229</v>
      </c>
      <c r="J60" s="69">
        <v>122</v>
      </c>
      <c r="K60" s="68">
        <f t="shared" si="3"/>
        <v>0.532751091703057</v>
      </c>
      <c r="L60" s="69">
        <v>142</v>
      </c>
      <c r="M60" s="69">
        <v>119</v>
      </c>
      <c r="N60" s="68">
        <f t="shared" si="4"/>
        <v>0.838028169014085</v>
      </c>
      <c r="O60" s="74" t="s">
        <v>281</v>
      </c>
      <c r="P60" s="75" t="s">
        <v>282</v>
      </c>
      <c r="Q60" s="75" t="s">
        <v>283</v>
      </c>
      <c r="R60" s="75" t="s">
        <v>284</v>
      </c>
      <c r="S60" s="75" t="s">
        <v>33</v>
      </c>
      <c r="T60" s="75" t="s">
        <v>34</v>
      </c>
      <c r="U60" s="75" t="s">
        <v>33</v>
      </c>
      <c r="V60" s="75" t="s">
        <v>34</v>
      </c>
      <c r="W60" s="75" t="s">
        <v>33</v>
      </c>
      <c r="X60" s="75" t="s">
        <v>34</v>
      </c>
      <c r="Y60" s="55">
        <f t="shared" si="5"/>
        <v>0.664296252123887</v>
      </c>
    </row>
    <row r="61" spans="1:25">
      <c r="A61" s="65">
        <v>55</v>
      </c>
      <c r="B61" s="66" t="s">
        <v>285</v>
      </c>
      <c r="C61" s="67">
        <v>132</v>
      </c>
      <c r="D61" s="67">
        <v>74</v>
      </c>
      <c r="E61" s="68">
        <f t="shared" si="1"/>
        <v>0.560606060606061</v>
      </c>
      <c r="F61" s="69">
        <v>209</v>
      </c>
      <c r="G61" s="69">
        <v>142</v>
      </c>
      <c r="H61" s="68">
        <f t="shared" si="2"/>
        <v>0.679425837320574</v>
      </c>
      <c r="I61" s="69">
        <v>205</v>
      </c>
      <c r="J61" s="69">
        <v>133</v>
      </c>
      <c r="K61" s="68">
        <f t="shared" si="3"/>
        <v>0.648780487804878</v>
      </c>
      <c r="L61" s="69">
        <v>171</v>
      </c>
      <c r="M61" s="69">
        <v>130</v>
      </c>
      <c r="N61" s="68">
        <f t="shared" si="4"/>
        <v>0.760233918128655</v>
      </c>
      <c r="O61" s="76" t="s">
        <v>286</v>
      </c>
      <c r="P61" s="77" t="s">
        <v>124</v>
      </c>
      <c r="Q61" s="77" t="s">
        <v>287</v>
      </c>
      <c r="R61" s="77" t="s">
        <v>288</v>
      </c>
      <c r="S61" s="77" t="s">
        <v>33</v>
      </c>
      <c r="T61" s="77" t="s">
        <v>34</v>
      </c>
      <c r="U61" s="77" t="s">
        <v>33</v>
      </c>
      <c r="V61" s="77" t="s">
        <v>34</v>
      </c>
      <c r="W61" s="77" t="s">
        <v>33</v>
      </c>
      <c r="X61" s="77" t="s">
        <v>34</v>
      </c>
      <c r="Y61" s="55">
        <f t="shared" si="5"/>
        <v>0.662261575965042</v>
      </c>
    </row>
    <row r="62" spans="1:26">
      <c r="A62" s="65">
        <v>56</v>
      </c>
      <c r="B62" s="66" t="s">
        <v>289</v>
      </c>
      <c r="C62" s="67">
        <v>41</v>
      </c>
      <c r="D62" s="67">
        <v>26</v>
      </c>
      <c r="E62" s="68">
        <f t="shared" si="1"/>
        <v>0.634146341463415</v>
      </c>
      <c r="F62" s="69">
        <v>118</v>
      </c>
      <c r="G62" s="69">
        <v>68</v>
      </c>
      <c r="H62" s="68">
        <f t="shared" si="2"/>
        <v>0.576271186440678</v>
      </c>
      <c r="I62" s="69">
        <v>75</v>
      </c>
      <c r="J62" s="69">
        <v>51</v>
      </c>
      <c r="K62" s="68">
        <f t="shared" si="3"/>
        <v>0.68</v>
      </c>
      <c r="L62" s="69">
        <v>26</v>
      </c>
      <c r="M62" s="69">
        <v>19</v>
      </c>
      <c r="N62" s="68">
        <f t="shared" si="4"/>
        <v>0.730769230769231</v>
      </c>
      <c r="O62" s="74" t="s">
        <v>290</v>
      </c>
      <c r="P62" s="75" t="s">
        <v>291</v>
      </c>
      <c r="Q62" s="75" t="s">
        <v>292</v>
      </c>
      <c r="R62" s="75" t="s">
        <v>293</v>
      </c>
      <c r="S62" s="75" t="s">
        <v>87</v>
      </c>
      <c r="T62" s="75" t="s">
        <v>294</v>
      </c>
      <c r="U62" s="75" t="s">
        <v>60</v>
      </c>
      <c r="V62" s="75" t="s">
        <v>34</v>
      </c>
      <c r="W62" s="75" t="s">
        <v>33</v>
      </c>
      <c r="X62" s="75" t="s">
        <v>34</v>
      </c>
      <c r="Y62" s="55">
        <f t="shared" si="5"/>
        <v>0.655296689668331</v>
      </c>
      <c r="Z62" s="5"/>
    </row>
    <row r="63" s="57" customFormat="1" spans="1:25">
      <c r="A63" s="65">
        <v>57</v>
      </c>
      <c r="B63" s="66" t="s">
        <v>295</v>
      </c>
      <c r="C63" s="67">
        <v>129</v>
      </c>
      <c r="D63" s="67">
        <v>86</v>
      </c>
      <c r="E63" s="68">
        <f t="shared" si="1"/>
        <v>0.666666666666667</v>
      </c>
      <c r="F63" s="69">
        <v>246</v>
      </c>
      <c r="G63" s="69">
        <v>134</v>
      </c>
      <c r="H63" s="68">
        <f t="shared" si="2"/>
        <v>0.544715447154472</v>
      </c>
      <c r="I63" s="69">
        <v>320</v>
      </c>
      <c r="J63" s="69">
        <v>151</v>
      </c>
      <c r="K63" s="68">
        <f t="shared" si="3"/>
        <v>0.471875</v>
      </c>
      <c r="L63" s="69">
        <v>134</v>
      </c>
      <c r="M63" s="69">
        <v>125</v>
      </c>
      <c r="N63" s="68">
        <f t="shared" si="4"/>
        <v>0.932835820895522</v>
      </c>
      <c r="O63" s="74" t="s">
        <v>296</v>
      </c>
      <c r="P63" s="75" t="s">
        <v>297</v>
      </c>
      <c r="Q63" s="75" t="s">
        <v>298</v>
      </c>
      <c r="R63" s="75" t="s">
        <v>299</v>
      </c>
      <c r="S63" s="75" t="s">
        <v>33</v>
      </c>
      <c r="T63" s="75" t="s">
        <v>34</v>
      </c>
      <c r="U63" s="75" t="s">
        <v>60</v>
      </c>
      <c r="V63" s="75" t="s">
        <v>294</v>
      </c>
      <c r="W63" s="75" t="s">
        <v>60</v>
      </c>
      <c r="X63" s="75" t="s">
        <v>294</v>
      </c>
      <c r="Y63" s="55">
        <f t="shared" si="5"/>
        <v>0.654023233679165</v>
      </c>
    </row>
    <row r="64" s="57" customFormat="1" ht="14.25" customHeight="1" spans="1:25">
      <c r="A64" s="65">
        <v>58</v>
      </c>
      <c r="B64" s="66" t="s">
        <v>300</v>
      </c>
      <c r="C64" s="67">
        <v>48</v>
      </c>
      <c r="D64" s="67">
        <v>34</v>
      </c>
      <c r="E64" s="68">
        <f t="shared" si="1"/>
        <v>0.708333333333333</v>
      </c>
      <c r="F64" s="69">
        <v>130</v>
      </c>
      <c r="G64" s="69">
        <v>57</v>
      </c>
      <c r="H64" s="68">
        <f t="shared" si="2"/>
        <v>0.438461538461538</v>
      </c>
      <c r="I64" s="69">
        <v>96</v>
      </c>
      <c r="J64" s="69">
        <v>59</v>
      </c>
      <c r="K64" s="68">
        <f t="shared" si="3"/>
        <v>0.614583333333333</v>
      </c>
      <c r="L64" s="69">
        <v>64</v>
      </c>
      <c r="M64" s="69">
        <v>50</v>
      </c>
      <c r="N64" s="68">
        <f t="shared" si="4"/>
        <v>0.78125</v>
      </c>
      <c r="O64" s="74" t="s">
        <v>301</v>
      </c>
      <c r="P64" s="75" t="s">
        <v>302</v>
      </c>
      <c r="Q64" s="75" t="s">
        <v>303</v>
      </c>
      <c r="R64" s="75" t="s">
        <v>304</v>
      </c>
      <c r="S64" s="75" t="s">
        <v>237</v>
      </c>
      <c r="T64" s="75" t="s">
        <v>305</v>
      </c>
      <c r="U64" s="75" t="s">
        <v>33</v>
      </c>
      <c r="V64" s="75" t="s">
        <v>34</v>
      </c>
      <c r="W64" s="75" t="s">
        <v>33</v>
      </c>
      <c r="X64" s="75" t="s">
        <v>34</v>
      </c>
      <c r="Y64" s="55">
        <f t="shared" si="5"/>
        <v>0.635657051282051</v>
      </c>
    </row>
    <row r="65" s="57" customFormat="1" spans="1:25">
      <c r="A65" s="65">
        <v>59</v>
      </c>
      <c r="B65" s="66" t="s">
        <v>306</v>
      </c>
      <c r="C65" s="67">
        <v>29</v>
      </c>
      <c r="D65" s="67">
        <v>18</v>
      </c>
      <c r="E65" s="68">
        <f t="shared" si="1"/>
        <v>0.620689655172414</v>
      </c>
      <c r="F65" s="69">
        <v>85</v>
      </c>
      <c r="G65" s="69">
        <v>48</v>
      </c>
      <c r="H65" s="68">
        <f t="shared" si="2"/>
        <v>0.564705882352941</v>
      </c>
      <c r="I65" s="69">
        <v>127</v>
      </c>
      <c r="J65" s="69">
        <v>56</v>
      </c>
      <c r="K65" s="68">
        <f t="shared" si="3"/>
        <v>0.440944881889764</v>
      </c>
      <c r="L65" s="69">
        <v>63</v>
      </c>
      <c r="M65" s="69">
        <v>54</v>
      </c>
      <c r="N65" s="68">
        <f t="shared" si="4"/>
        <v>0.857142857142857</v>
      </c>
      <c r="O65" s="74" t="s">
        <v>307</v>
      </c>
      <c r="P65" s="75" t="s">
        <v>308</v>
      </c>
      <c r="Q65" s="75" t="s">
        <v>309</v>
      </c>
      <c r="R65" s="75" t="s">
        <v>205</v>
      </c>
      <c r="S65" s="75" t="s">
        <v>33</v>
      </c>
      <c r="T65" s="75" t="s">
        <v>34</v>
      </c>
      <c r="U65" s="75" t="s">
        <v>33</v>
      </c>
      <c r="V65" s="75" t="s">
        <v>34</v>
      </c>
      <c r="W65" s="75" t="s">
        <v>33</v>
      </c>
      <c r="X65" s="75" t="s">
        <v>34</v>
      </c>
      <c r="Y65" s="55">
        <f t="shared" si="5"/>
        <v>0.620870819139494</v>
      </c>
    </row>
    <row r="66" s="57" customFormat="1" spans="1:26">
      <c r="A66" s="65">
        <v>60</v>
      </c>
      <c r="B66" s="66" t="s">
        <v>310</v>
      </c>
      <c r="C66" s="67">
        <v>8</v>
      </c>
      <c r="D66" s="67">
        <v>3</v>
      </c>
      <c r="E66" s="68">
        <f t="shared" si="1"/>
        <v>0.375</v>
      </c>
      <c r="F66" s="69">
        <v>45</v>
      </c>
      <c r="G66" s="69">
        <v>27</v>
      </c>
      <c r="H66" s="68">
        <f t="shared" si="2"/>
        <v>0.6</v>
      </c>
      <c r="I66" s="69">
        <v>60</v>
      </c>
      <c r="J66" s="69">
        <v>36</v>
      </c>
      <c r="K66" s="68">
        <f t="shared" si="3"/>
        <v>0.6</v>
      </c>
      <c r="L66" s="69">
        <v>42</v>
      </c>
      <c r="M66" s="69">
        <v>37</v>
      </c>
      <c r="N66" s="68">
        <f t="shared" si="4"/>
        <v>0.880952380952381</v>
      </c>
      <c r="O66" s="74" t="s">
        <v>311</v>
      </c>
      <c r="P66" s="75" t="s">
        <v>312</v>
      </c>
      <c r="Q66" s="75" t="s">
        <v>120</v>
      </c>
      <c r="R66" s="75" t="s">
        <v>313</v>
      </c>
      <c r="S66" s="75" t="s">
        <v>33</v>
      </c>
      <c r="T66" s="75" t="s">
        <v>34</v>
      </c>
      <c r="U66" s="75" t="s">
        <v>33</v>
      </c>
      <c r="V66" s="75" t="s">
        <v>34</v>
      </c>
      <c r="W66" s="75" t="s">
        <v>33</v>
      </c>
      <c r="X66" s="75" t="s">
        <v>34</v>
      </c>
      <c r="Y66" s="55">
        <f t="shared" si="5"/>
        <v>0.613988095238095</v>
      </c>
      <c r="Z66" s="5"/>
    </row>
    <row r="67" s="57" customFormat="1" spans="1:25">
      <c r="A67" s="65">
        <v>61</v>
      </c>
      <c r="B67" s="66" t="s">
        <v>314</v>
      </c>
      <c r="C67" s="80">
        <v>92</v>
      </c>
      <c r="D67" s="80">
        <v>56</v>
      </c>
      <c r="E67" s="68">
        <f t="shared" si="1"/>
        <v>0.608695652173913</v>
      </c>
      <c r="F67" s="83">
        <v>107</v>
      </c>
      <c r="G67" s="83">
        <v>74</v>
      </c>
      <c r="H67" s="68">
        <f t="shared" si="2"/>
        <v>0.691588785046729</v>
      </c>
      <c r="I67" s="83">
        <v>96</v>
      </c>
      <c r="J67" s="83">
        <v>53</v>
      </c>
      <c r="K67" s="68">
        <f t="shared" si="3"/>
        <v>0.552083333333333</v>
      </c>
      <c r="L67" s="83">
        <v>92</v>
      </c>
      <c r="M67" s="83">
        <v>53</v>
      </c>
      <c r="N67" s="68">
        <f t="shared" si="4"/>
        <v>0.576086956521739</v>
      </c>
      <c r="O67" s="76" t="s">
        <v>315</v>
      </c>
      <c r="P67" s="77" t="s">
        <v>316</v>
      </c>
      <c r="Q67" s="77" t="s">
        <v>317</v>
      </c>
      <c r="R67" s="77" t="s">
        <v>318</v>
      </c>
      <c r="S67" s="77" t="s">
        <v>33</v>
      </c>
      <c r="T67" s="77" t="s">
        <v>34</v>
      </c>
      <c r="U67" s="77" t="s">
        <v>33</v>
      </c>
      <c r="V67" s="77" t="s">
        <v>34</v>
      </c>
      <c r="W67" s="77" t="s">
        <v>33</v>
      </c>
      <c r="X67" s="77" t="s">
        <v>34</v>
      </c>
      <c r="Y67" s="55">
        <f t="shared" si="5"/>
        <v>0.607113681768929</v>
      </c>
    </row>
    <row r="68" s="57" customFormat="1" spans="1:25">
      <c r="A68" s="81" t="s">
        <v>319</v>
      </c>
      <c r="B68" s="66" t="s">
        <v>320</v>
      </c>
      <c r="C68" s="80">
        <v>6</v>
      </c>
      <c r="D68" s="80">
        <v>4</v>
      </c>
      <c r="E68" s="68">
        <f t="shared" si="1"/>
        <v>0.666666666666667</v>
      </c>
      <c r="F68" s="83">
        <v>11</v>
      </c>
      <c r="G68" s="83">
        <v>7</v>
      </c>
      <c r="H68" s="68">
        <f t="shared" si="2"/>
        <v>0.636363636363636</v>
      </c>
      <c r="I68" s="83">
        <v>10</v>
      </c>
      <c r="J68" s="83">
        <v>6</v>
      </c>
      <c r="K68" s="68">
        <f t="shared" si="3"/>
        <v>0.6</v>
      </c>
      <c r="L68" s="83">
        <v>12</v>
      </c>
      <c r="M68" s="83">
        <v>10</v>
      </c>
      <c r="N68" s="68">
        <f t="shared" si="4"/>
        <v>0.833333333333333</v>
      </c>
      <c r="O68" s="76" t="s">
        <v>321</v>
      </c>
      <c r="P68" s="77" t="s">
        <v>322</v>
      </c>
      <c r="Q68" s="77" t="s">
        <v>75</v>
      </c>
      <c r="R68" s="77" t="s">
        <v>66</v>
      </c>
      <c r="S68" s="77" t="s">
        <v>33</v>
      </c>
      <c r="T68" s="77" t="s">
        <v>34</v>
      </c>
      <c r="U68" s="77" t="s">
        <v>33</v>
      </c>
      <c r="V68" s="77" t="s">
        <v>34</v>
      </c>
      <c r="W68" s="77" t="s">
        <v>33</v>
      </c>
      <c r="X68" s="77" t="s">
        <v>34</v>
      </c>
      <c r="Y68" s="55">
        <f t="shared" si="5"/>
        <v>0.684090909090909</v>
      </c>
    </row>
    <row r="69" spans="1:25">
      <c r="A69" s="81" t="s">
        <v>319</v>
      </c>
      <c r="B69" s="66" t="s">
        <v>323</v>
      </c>
      <c r="C69" s="87" t="s">
        <v>324</v>
      </c>
      <c r="D69" s="87" t="s">
        <v>324</v>
      </c>
      <c r="E69" s="87" t="s">
        <v>324</v>
      </c>
      <c r="F69" s="83">
        <v>1</v>
      </c>
      <c r="G69" s="83">
        <v>1</v>
      </c>
      <c r="H69" s="68">
        <f t="shared" si="2"/>
        <v>1</v>
      </c>
      <c r="I69" s="83">
        <v>5</v>
      </c>
      <c r="J69" s="83">
        <v>2</v>
      </c>
      <c r="K69" s="68">
        <f t="shared" si="3"/>
        <v>0.4</v>
      </c>
      <c r="L69" s="83">
        <v>1</v>
      </c>
      <c r="M69" s="83">
        <v>1</v>
      </c>
      <c r="N69" s="68">
        <f t="shared" si="4"/>
        <v>1</v>
      </c>
      <c r="O69" s="76" t="s">
        <v>325</v>
      </c>
      <c r="P69" s="77" t="s">
        <v>326</v>
      </c>
      <c r="Q69" s="77" t="s">
        <v>327</v>
      </c>
      <c r="R69" s="77" t="s">
        <v>313</v>
      </c>
      <c r="S69" s="77" t="s">
        <v>33</v>
      </c>
      <c r="T69" s="77" t="s">
        <v>34</v>
      </c>
      <c r="U69" s="77" t="s">
        <v>33</v>
      </c>
      <c r="V69" s="77" t="s">
        <v>34</v>
      </c>
      <c r="W69" s="77" t="s">
        <v>33</v>
      </c>
      <c r="X69" s="77" t="s">
        <v>34</v>
      </c>
      <c r="Y69" s="55">
        <f t="shared" si="5"/>
        <v>0.6</v>
      </c>
    </row>
    <row r="70" spans="1:25">
      <c r="A70" s="81" t="s">
        <v>319</v>
      </c>
      <c r="B70" s="66" t="s">
        <v>328</v>
      </c>
      <c r="C70" s="87" t="s">
        <v>324</v>
      </c>
      <c r="D70" s="87" t="s">
        <v>324</v>
      </c>
      <c r="E70" s="87" t="s">
        <v>324</v>
      </c>
      <c r="F70" s="83">
        <v>2</v>
      </c>
      <c r="G70" s="83">
        <v>2</v>
      </c>
      <c r="H70" s="68">
        <f t="shared" si="2"/>
        <v>1</v>
      </c>
      <c r="I70" s="83">
        <v>3</v>
      </c>
      <c r="J70" s="83">
        <v>1</v>
      </c>
      <c r="K70" s="68">
        <f t="shared" si="3"/>
        <v>0.333333333333333</v>
      </c>
      <c r="L70" s="83">
        <v>2</v>
      </c>
      <c r="M70" s="83">
        <v>2</v>
      </c>
      <c r="N70" s="68">
        <f t="shared" si="4"/>
        <v>1</v>
      </c>
      <c r="O70" s="76" t="s">
        <v>329</v>
      </c>
      <c r="P70" s="77" t="s">
        <v>60</v>
      </c>
      <c r="Q70" s="77" t="s">
        <v>330</v>
      </c>
      <c r="R70" s="77" t="s">
        <v>331</v>
      </c>
      <c r="S70" s="77" t="s">
        <v>33</v>
      </c>
      <c r="T70" s="77" t="s">
        <v>34</v>
      </c>
      <c r="U70" s="77" t="s">
        <v>33</v>
      </c>
      <c r="V70" s="77" t="s">
        <v>34</v>
      </c>
      <c r="W70" s="77" t="s">
        <v>33</v>
      </c>
      <c r="X70" s="77" t="s">
        <v>34</v>
      </c>
      <c r="Y70" s="55">
        <f t="shared" si="5"/>
        <v>0.583333333333333</v>
      </c>
    </row>
    <row r="71" s="60" customFormat="1" ht="14.25" customHeight="1" spans="1:25">
      <c r="A71" s="81" t="s">
        <v>319</v>
      </c>
      <c r="B71" s="66" t="s">
        <v>332</v>
      </c>
      <c r="C71" s="87" t="s">
        <v>324</v>
      </c>
      <c r="D71" s="87" t="s">
        <v>324</v>
      </c>
      <c r="E71" s="87" t="s">
        <v>324</v>
      </c>
      <c r="F71" s="83">
        <v>3</v>
      </c>
      <c r="G71" s="83">
        <v>1</v>
      </c>
      <c r="H71" s="68">
        <f t="shared" si="2"/>
        <v>0.333333333333333</v>
      </c>
      <c r="I71" s="83">
        <v>9</v>
      </c>
      <c r="J71" s="83">
        <v>7</v>
      </c>
      <c r="K71" s="68">
        <f t="shared" si="3"/>
        <v>0.777777777777778</v>
      </c>
      <c r="L71" s="83">
        <v>2</v>
      </c>
      <c r="M71" s="83">
        <v>2</v>
      </c>
      <c r="N71" s="68">
        <f t="shared" si="4"/>
        <v>1</v>
      </c>
      <c r="O71" s="76" t="s">
        <v>333</v>
      </c>
      <c r="P71" s="77" t="s">
        <v>227</v>
      </c>
      <c r="Q71" s="77" t="s">
        <v>334</v>
      </c>
      <c r="R71" s="77" t="s">
        <v>335</v>
      </c>
      <c r="S71" s="77" t="s">
        <v>33</v>
      </c>
      <c r="T71" s="77" t="s">
        <v>34</v>
      </c>
      <c r="U71" s="77" t="s">
        <v>33</v>
      </c>
      <c r="V71" s="77" t="s">
        <v>34</v>
      </c>
      <c r="W71" s="77" t="s">
        <v>33</v>
      </c>
      <c r="X71" s="77" t="s">
        <v>34</v>
      </c>
      <c r="Y71" s="55">
        <f t="shared" si="5"/>
        <v>0.527777777777778</v>
      </c>
    </row>
    <row r="72" s="57" customFormat="1" spans="1:26">
      <c r="A72" s="81" t="s">
        <v>319</v>
      </c>
      <c r="B72" s="66" t="s">
        <v>336</v>
      </c>
      <c r="C72" s="80">
        <v>4</v>
      </c>
      <c r="D72" s="80">
        <v>3</v>
      </c>
      <c r="E72" s="31">
        <f>SUM(D72/C72)</f>
        <v>0.75</v>
      </c>
      <c r="F72" s="83">
        <v>20</v>
      </c>
      <c r="G72" s="83">
        <v>4</v>
      </c>
      <c r="H72" s="68">
        <f t="shared" ref="H72:H73" si="6">SUM(G72/F72)</f>
        <v>0.2</v>
      </c>
      <c r="I72" s="83">
        <v>18</v>
      </c>
      <c r="J72" s="83">
        <v>6</v>
      </c>
      <c r="K72" s="68">
        <f t="shared" ref="K72" si="7">SUM(J72/I72)</f>
        <v>0.333333333333333</v>
      </c>
      <c r="L72" s="83">
        <v>6</v>
      </c>
      <c r="M72" s="83">
        <v>4</v>
      </c>
      <c r="N72" s="68">
        <f t="shared" ref="N72" si="8">SUM(M72/L72)</f>
        <v>0.666666666666667</v>
      </c>
      <c r="O72" s="76" t="s">
        <v>73</v>
      </c>
      <c r="P72" s="77" t="s">
        <v>322</v>
      </c>
      <c r="Q72" s="77" t="s">
        <v>337</v>
      </c>
      <c r="R72" s="77" t="s">
        <v>338</v>
      </c>
      <c r="S72" s="77" t="s">
        <v>87</v>
      </c>
      <c r="T72" s="77" t="s">
        <v>305</v>
      </c>
      <c r="U72" s="77" t="s">
        <v>60</v>
      </c>
      <c r="V72" s="77" t="s">
        <v>61</v>
      </c>
      <c r="W72" s="77" t="s">
        <v>60</v>
      </c>
      <c r="X72" s="77" t="s">
        <v>61</v>
      </c>
      <c r="Y72" s="55">
        <f t="shared" si="5"/>
        <v>0.4875</v>
      </c>
      <c r="Z72" s="5"/>
    </row>
    <row r="73" s="57" customFormat="1" spans="1:25">
      <c r="A73" s="81" t="s">
        <v>319</v>
      </c>
      <c r="B73" s="66" t="s">
        <v>339</v>
      </c>
      <c r="C73" s="87" t="s">
        <v>324</v>
      </c>
      <c r="D73" s="87" t="s">
        <v>324</v>
      </c>
      <c r="E73" s="87" t="s">
        <v>324</v>
      </c>
      <c r="F73" s="83">
        <v>1</v>
      </c>
      <c r="G73" s="83">
        <v>1</v>
      </c>
      <c r="H73" s="68">
        <f t="shared" si="6"/>
        <v>1</v>
      </c>
      <c r="I73" s="87" t="s">
        <v>324</v>
      </c>
      <c r="J73" s="87" t="s">
        <v>324</v>
      </c>
      <c r="K73" s="87" t="s">
        <v>324</v>
      </c>
      <c r="L73" s="87" t="s">
        <v>324</v>
      </c>
      <c r="M73" s="87" t="s">
        <v>324</v>
      </c>
      <c r="N73" s="87" t="s">
        <v>324</v>
      </c>
      <c r="O73" s="76" t="s">
        <v>340</v>
      </c>
      <c r="P73" s="77" t="s">
        <v>33</v>
      </c>
      <c r="Q73" s="77" t="s">
        <v>341</v>
      </c>
      <c r="R73" s="77" t="s">
        <v>342</v>
      </c>
      <c r="S73" s="77" t="s">
        <v>33</v>
      </c>
      <c r="T73" s="77" t="s">
        <v>34</v>
      </c>
      <c r="U73" s="77" t="s">
        <v>33</v>
      </c>
      <c r="V73" s="77" t="s">
        <v>34</v>
      </c>
      <c r="W73" s="77" t="s">
        <v>33</v>
      </c>
      <c r="X73" s="77" t="s">
        <v>34</v>
      </c>
      <c r="Y73" s="55">
        <f t="shared" si="5"/>
        <v>0.25</v>
      </c>
    </row>
    <row r="74" s="60" customFormat="1" spans="1:26">
      <c r="A74" s="81" t="s">
        <v>319</v>
      </c>
      <c r="B74" s="66" t="s">
        <v>343</v>
      </c>
      <c r="C74" s="87" t="s">
        <v>324</v>
      </c>
      <c r="D74" s="87" t="s">
        <v>324</v>
      </c>
      <c r="E74" s="87" t="s">
        <v>324</v>
      </c>
      <c r="F74" s="87" t="s">
        <v>324</v>
      </c>
      <c r="G74" s="87" t="s">
        <v>324</v>
      </c>
      <c r="H74" s="87" t="s">
        <v>324</v>
      </c>
      <c r="I74" s="87" t="s">
        <v>324</v>
      </c>
      <c r="J74" s="87" t="s">
        <v>324</v>
      </c>
      <c r="K74" s="87" t="s">
        <v>324</v>
      </c>
      <c r="L74" s="87" t="s">
        <v>324</v>
      </c>
      <c r="M74" s="87" t="s">
        <v>324</v>
      </c>
      <c r="N74" s="87" t="s">
        <v>324</v>
      </c>
      <c r="O74" s="76" t="s">
        <v>326</v>
      </c>
      <c r="P74" s="77" t="s">
        <v>33</v>
      </c>
      <c r="Q74" s="77" t="s">
        <v>33</v>
      </c>
      <c r="R74" s="77" t="s">
        <v>34</v>
      </c>
      <c r="S74" s="77" t="s">
        <v>33</v>
      </c>
      <c r="T74" s="77" t="s">
        <v>34</v>
      </c>
      <c r="U74" s="77" t="s">
        <v>33</v>
      </c>
      <c r="V74" s="77" t="s">
        <v>34</v>
      </c>
      <c r="W74" s="77" t="s">
        <v>33</v>
      </c>
      <c r="X74" s="77" t="s">
        <v>34</v>
      </c>
      <c r="Y74" s="55">
        <f t="shared" si="5"/>
        <v>0</v>
      </c>
      <c r="Z74" s="63"/>
    </row>
    <row r="75" s="58" customFormat="1" spans="1:25">
      <c r="A75" s="70" t="s">
        <v>344</v>
      </c>
      <c r="B75" s="70"/>
      <c r="C75" s="67">
        <f>SUM(C7:C74)</f>
        <v>6745</v>
      </c>
      <c r="D75" s="67">
        <f>SUM(D7:D74)</f>
        <v>4825</v>
      </c>
      <c r="E75" s="68">
        <f>SUM(E7:E72)/63</f>
        <v>0.719100297763736</v>
      </c>
      <c r="F75" s="65">
        <f>SUM(F7:F73)</f>
        <v>11789</v>
      </c>
      <c r="G75" s="65">
        <f>SUM(G7:G73)</f>
        <v>7909</v>
      </c>
      <c r="H75" s="68">
        <f>SUM(H7:H73)/67</f>
        <v>0.679688401853618</v>
      </c>
      <c r="I75" s="65">
        <f>SUM(I7:I72)</f>
        <v>11683</v>
      </c>
      <c r="J75" s="65">
        <f>SUM(J7:J72)</f>
        <v>7592</v>
      </c>
      <c r="K75" s="68">
        <f>SUM(K7:K72)/66</f>
        <v>0.641228489003423</v>
      </c>
      <c r="L75" s="65">
        <f>SUM(L7:L72)</f>
        <v>8390</v>
      </c>
      <c r="M75" s="65">
        <f>SUM(M7:M72)</f>
        <v>7181</v>
      </c>
      <c r="N75" s="68">
        <f>SUM(N7:N72)/66</f>
        <v>0.863817196648403</v>
      </c>
      <c r="O75" s="84"/>
      <c r="P75" s="81"/>
      <c r="Q75" s="66"/>
      <c r="R75" s="45"/>
      <c r="S75" s="45"/>
      <c r="T75" s="45"/>
      <c r="U75" s="66"/>
      <c r="V75" s="50"/>
      <c r="W75" s="50"/>
      <c r="X75" s="50"/>
      <c r="Y75" s="55">
        <f>SUM(Y7:Y67)/61</f>
        <v>0.728051839571804</v>
      </c>
    </row>
    <row r="76" s="58" customFormat="1" spans="1:25">
      <c r="A76" s="26"/>
      <c r="B76" s="26"/>
      <c r="C76" s="82"/>
      <c r="D76" s="82"/>
      <c r="E76" s="33"/>
      <c r="F76" s="82"/>
      <c r="G76" s="82"/>
      <c r="H76" s="33"/>
      <c r="I76" s="82"/>
      <c r="J76" s="82"/>
      <c r="K76" s="33"/>
      <c r="L76" s="82"/>
      <c r="M76" s="82"/>
      <c r="N76" s="33"/>
      <c r="O76" s="85"/>
      <c r="P76" s="85"/>
      <c r="Q76" s="86"/>
      <c r="R76" s="47"/>
      <c r="S76" s="47"/>
      <c r="T76" s="47"/>
      <c r="U76" s="86"/>
      <c r="V76" s="51"/>
      <c r="W76" s="51"/>
      <c r="X76" s="51"/>
      <c r="Y76" s="56"/>
    </row>
    <row r="77" s="57" customFormat="1" spans="1:25">
      <c r="A77" s="61"/>
      <c r="B77" s="61"/>
      <c r="C77" s="61"/>
      <c r="D77" s="62"/>
      <c r="E77" s="63"/>
      <c r="F77" s="61"/>
      <c r="G77" s="62"/>
      <c r="H77" s="5"/>
      <c r="I77" s="61"/>
      <c r="J77" s="61"/>
      <c r="K77" s="5"/>
      <c r="L77" s="61"/>
      <c r="M77" s="61"/>
      <c r="N77" s="5"/>
      <c r="O77" s="61"/>
      <c r="P77" s="61"/>
      <c r="Q77" s="61"/>
      <c r="R77" s="5"/>
      <c r="S77" s="5"/>
      <c r="T77" s="5"/>
      <c r="U77" s="61"/>
      <c r="V77" s="6"/>
      <c r="W77" s="6"/>
      <c r="X77" s="6"/>
      <c r="Y77" s="6"/>
    </row>
  </sheetData>
  <sortState ref="A68:Y76">
    <sortCondition ref="Y68:Y76" descending="1"/>
  </sortState>
  <mergeCells count="23">
    <mergeCell ref="A1:Y1"/>
    <mergeCell ref="A2:Y2"/>
    <mergeCell ref="A3:Y3"/>
    <mergeCell ref="C4:E4"/>
    <mergeCell ref="F4:H4"/>
    <mergeCell ref="I4:N4"/>
    <mergeCell ref="O4:X4"/>
    <mergeCell ref="I5:K5"/>
    <mergeCell ref="L5:N5"/>
    <mergeCell ref="Q5:T5"/>
    <mergeCell ref="U5:X5"/>
    <mergeCell ref="A75:B75"/>
    <mergeCell ref="A4:A6"/>
    <mergeCell ref="B4:B6"/>
    <mergeCell ref="C5:C6"/>
    <mergeCell ref="D5:D6"/>
    <mergeCell ref="E5:E6"/>
    <mergeCell ref="F5:F6"/>
    <mergeCell ref="G5:G6"/>
    <mergeCell ref="H5:H6"/>
    <mergeCell ref="O5:O6"/>
    <mergeCell ref="P5:P6"/>
    <mergeCell ref="Y4:Y6"/>
  </mergeCells>
  <conditionalFormatting sqref="B7:B74">
    <cfRule type="duplicateValues" dxfId="0" priority="3"/>
    <cfRule type="duplicateValues" dxfId="0" priority="5"/>
  </conditionalFormatting>
  <pageMargins left="0.699912516150888" right="0.699912516150888" top="0.74990626395218" bottom="0.74990626395218" header="0.299962510274151" footer="0.2999625102741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33"/>
  <sheetViews>
    <sheetView zoomScale="110" zoomScaleNormal="110" workbookViewId="0">
      <selection activeCell="K34" sqref="K34"/>
    </sheetView>
  </sheetViews>
  <sheetFormatPr defaultColWidth="9" defaultRowHeight="13.5"/>
  <cols>
    <col min="1" max="1" width="8.425" style="3" customWidth="1"/>
    <col min="2" max="2" width="13.625" style="3" customWidth="1"/>
    <col min="3" max="3" width="6.625" style="3" customWidth="1"/>
    <col min="4" max="4" width="6.625" style="4" customWidth="1"/>
    <col min="5" max="5" width="8.625" style="5" customWidth="1"/>
    <col min="6" max="6" width="6.625" style="3" customWidth="1"/>
    <col min="7" max="7" width="6.625" style="4" customWidth="1"/>
    <col min="8" max="8" width="8.625" style="5" customWidth="1"/>
    <col min="9" max="10" width="6.625" style="3" customWidth="1"/>
    <col min="11" max="11" width="8.625" style="5" customWidth="1"/>
    <col min="12" max="13" width="6.625" style="3" customWidth="1"/>
    <col min="14" max="14" width="8.625" style="5" customWidth="1"/>
    <col min="15" max="15" width="7.625" style="3" customWidth="1"/>
    <col min="16" max="17" width="5.625" style="3" customWidth="1"/>
    <col min="18" max="18" width="6.75" style="5" customWidth="1"/>
    <col min="19" max="19" width="9.75" style="5" customWidth="1"/>
    <col min="20" max="20" width="7.5" style="5" customWidth="1"/>
    <col min="21" max="21" width="9.125" style="3" customWidth="1"/>
    <col min="22" max="22" width="7.5" style="6" customWidth="1"/>
    <col min="23" max="23" width="9.625" style="6" customWidth="1"/>
    <col min="24" max="24" width="7.5" style="6" customWidth="1"/>
    <col min="25" max="25" width="8.625" style="6" customWidth="1"/>
    <col min="26" max="16384" width="9" style="3"/>
  </cols>
  <sheetData>
    <row r="1" ht="21.75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ht="15.75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5.75" spans="1:25">
      <c r="A3" s="9" t="s">
        <v>345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16.5" customHeight="1" spans="1:25">
      <c r="A4" s="10" t="s">
        <v>3</v>
      </c>
      <c r="B4" s="11" t="s">
        <v>4</v>
      </c>
      <c r="C4" s="12" t="s">
        <v>5</v>
      </c>
      <c r="D4" s="13"/>
      <c r="E4" s="28"/>
      <c r="F4" s="12" t="s">
        <v>6</v>
      </c>
      <c r="G4" s="13"/>
      <c r="H4" s="28"/>
      <c r="I4" s="12" t="s">
        <v>7</v>
      </c>
      <c r="J4" s="13"/>
      <c r="K4" s="13"/>
      <c r="L4" s="13"/>
      <c r="M4" s="13"/>
      <c r="N4" s="28"/>
      <c r="O4" s="36" t="s">
        <v>8</v>
      </c>
      <c r="P4" s="37"/>
      <c r="Q4" s="37"/>
      <c r="R4" s="37"/>
      <c r="S4" s="37"/>
      <c r="T4" s="37"/>
      <c r="U4" s="37"/>
      <c r="V4" s="37"/>
      <c r="W4" s="37"/>
      <c r="X4" s="48"/>
      <c r="Y4" s="52" t="s">
        <v>9</v>
      </c>
    </row>
    <row r="5" customHeight="1" spans="1:25">
      <c r="A5" s="14"/>
      <c r="B5" s="11"/>
      <c r="C5" s="15" t="s">
        <v>10</v>
      </c>
      <c r="D5" s="16" t="s">
        <v>11</v>
      </c>
      <c r="E5" s="29" t="s">
        <v>12</v>
      </c>
      <c r="F5" s="15" t="s">
        <v>10</v>
      </c>
      <c r="G5" s="16" t="s">
        <v>11</v>
      </c>
      <c r="H5" s="29" t="s">
        <v>12</v>
      </c>
      <c r="I5" s="12" t="s">
        <v>13</v>
      </c>
      <c r="J5" s="13"/>
      <c r="K5" s="28"/>
      <c r="L5" s="12" t="s">
        <v>14</v>
      </c>
      <c r="M5" s="13"/>
      <c r="N5" s="28"/>
      <c r="O5" s="36" t="s">
        <v>15</v>
      </c>
      <c r="P5" s="38" t="s">
        <v>346</v>
      </c>
      <c r="Q5" s="11" t="s">
        <v>17</v>
      </c>
      <c r="R5" s="11"/>
      <c r="S5" s="11"/>
      <c r="T5" s="11"/>
      <c r="U5" s="11" t="s">
        <v>18</v>
      </c>
      <c r="V5" s="11"/>
      <c r="W5" s="11"/>
      <c r="X5" s="11"/>
      <c r="Y5" s="53"/>
    </row>
    <row r="6" ht="27" spans="1:25">
      <c r="A6" s="14"/>
      <c r="B6" s="11"/>
      <c r="C6" s="17"/>
      <c r="D6" s="18"/>
      <c r="E6" s="30"/>
      <c r="F6" s="17"/>
      <c r="G6" s="18"/>
      <c r="H6" s="30"/>
      <c r="I6" s="34" t="s">
        <v>10</v>
      </c>
      <c r="J6" s="34" t="s">
        <v>11</v>
      </c>
      <c r="K6" s="35" t="s">
        <v>12</v>
      </c>
      <c r="L6" s="34" t="s">
        <v>10</v>
      </c>
      <c r="M6" s="34" t="s">
        <v>11</v>
      </c>
      <c r="N6" s="35" t="s">
        <v>12</v>
      </c>
      <c r="O6" s="39"/>
      <c r="P6" s="40" t="s">
        <v>19</v>
      </c>
      <c r="Q6" s="11" t="s">
        <v>20</v>
      </c>
      <c r="R6" s="42" t="s">
        <v>21</v>
      </c>
      <c r="S6" s="43" t="s">
        <v>22</v>
      </c>
      <c r="T6" s="43" t="s">
        <v>23</v>
      </c>
      <c r="U6" s="11" t="s">
        <v>24</v>
      </c>
      <c r="V6" s="49" t="s">
        <v>25</v>
      </c>
      <c r="W6" s="43" t="s">
        <v>26</v>
      </c>
      <c r="X6" s="49" t="s">
        <v>27</v>
      </c>
      <c r="Y6" s="54"/>
    </row>
    <row r="7" s="1" customFormat="1" spans="1:25">
      <c r="A7" s="19">
        <v>1</v>
      </c>
      <c r="B7" s="20" t="s">
        <v>113</v>
      </c>
      <c r="C7" s="21">
        <v>32</v>
      </c>
      <c r="D7" s="21">
        <v>32</v>
      </c>
      <c r="E7" s="31">
        <f>SUM(D7/C7)</f>
        <v>1</v>
      </c>
      <c r="F7" s="21">
        <v>39</v>
      </c>
      <c r="G7" s="21">
        <v>38</v>
      </c>
      <c r="H7" s="31">
        <f>SUM(G7/F7)</f>
        <v>0.974358974358974</v>
      </c>
      <c r="I7" s="21">
        <v>37</v>
      </c>
      <c r="J7" s="21">
        <v>32</v>
      </c>
      <c r="K7" s="31">
        <f>SUM(J7/I7)</f>
        <v>0.864864864864865</v>
      </c>
      <c r="L7" s="21">
        <v>33</v>
      </c>
      <c r="M7" s="21">
        <v>33</v>
      </c>
      <c r="N7" s="31">
        <f>SUM(M7/L7)</f>
        <v>1</v>
      </c>
      <c r="O7" s="21" t="s">
        <v>114</v>
      </c>
      <c r="P7" s="21" t="s">
        <v>115</v>
      </c>
      <c r="Q7" s="21" t="s">
        <v>64</v>
      </c>
      <c r="R7" s="23" t="s">
        <v>116</v>
      </c>
      <c r="S7" s="23" t="s">
        <v>33</v>
      </c>
      <c r="T7" s="23" t="s">
        <v>34</v>
      </c>
      <c r="U7" s="21" t="s">
        <v>33</v>
      </c>
      <c r="V7" s="21" t="s">
        <v>34</v>
      </c>
      <c r="W7" s="21" t="s">
        <v>33</v>
      </c>
      <c r="X7" s="21" t="s">
        <v>34</v>
      </c>
      <c r="Y7" s="55">
        <f t="shared" ref="Y7:Y30" si="0">SUM(E7,H7,K7,N7)/4</f>
        <v>0.95980595980596</v>
      </c>
    </row>
    <row r="8" s="1" customFormat="1" spans="1:26">
      <c r="A8" s="19">
        <v>2</v>
      </c>
      <c r="B8" s="20" t="s">
        <v>347</v>
      </c>
      <c r="C8" s="21">
        <v>41</v>
      </c>
      <c r="D8" s="21">
        <v>40</v>
      </c>
      <c r="E8" s="31">
        <f t="shared" ref="E8:E29" si="1">SUM(D8/C8)</f>
        <v>0.975609756097561</v>
      </c>
      <c r="F8" s="21">
        <v>50</v>
      </c>
      <c r="G8" s="21">
        <v>45</v>
      </c>
      <c r="H8" s="31">
        <f t="shared" ref="H8:H30" si="2">SUM(G8/F8)</f>
        <v>0.9</v>
      </c>
      <c r="I8" s="21">
        <v>50</v>
      </c>
      <c r="J8" s="21">
        <v>46</v>
      </c>
      <c r="K8" s="31">
        <f t="shared" ref="K8:K30" si="3">SUM(J8/I8)</f>
        <v>0.92</v>
      </c>
      <c r="L8" s="21">
        <v>44</v>
      </c>
      <c r="M8" s="21">
        <v>44</v>
      </c>
      <c r="N8" s="31">
        <f t="shared" ref="N8:N30" si="4">SUM(M8/L8)</f>
        <v>1</v>
      </c>
      <c r="O8" s="21" t="s">
        <v>348</v>
      </c>
      <c r="P8" s="21" t="s">
        <v>349</v>
      </c>
      <c r="Q8" s="21" t="s">
        <v>350</v>
      </c>
      <c r="R8" s="23" t="s">
        <v>351</v>
      </c>
      <c r="S8" s="23" t="s">
        <v>33</v>
      </c>
      <c r="T8" s="23" t="s">
        <v>34</v>
      </c>
      <c r="U8" s="21" t="s">
        <v>33</v>
      </c>
      <c r="V8" s="21" t="s">
        <v>34</v>
      </c>
      <c r="W8" s="21" t="s">
        <v>33</v>
      </c>
      <c r="X8" s="21" t="s">
        <v>34</v>
      </c>
      <c r="Y8" s="55">
        <f t="shared" si="0"/>
        <v>0.94890243902439</v>
      </c>
      <c r="Z8" s="5"/>
    </row>
    <row r="9" s="1" customFormat="1" spans="1:25">
      <c r="A9" s="19">
        <v>3</v>
      </c>
      <c r="B9" s="22" t="s">
        <v>352</v>
      </c>
      <c r="C9" s="21">
        <v>235</v>
      </c>
      <c r="D9" s="21">
        <v>227</v>
      </c>
      <c r="E9" s="31">
        <f t="shared" si="1"/>
        <v>0.965957446808511</v>
      </c>
      <c r="F9" s="21">
        <v>272</v>
      </c>
      <c r="G9" s="21">
        <v>246</v>
      </c>
      <c r="H9" s="31">
        <f t="shared" si="2"/>
        <v>0.904411764705882</v>
      </c>
      <c r="I9" s="21">
        <v>263</v>
      </c>
      <c r="J9" s="21">
        <v>240</v>
      </c>
      <c r="K9" s="31">
        <f t="shared" si="3"/>
        <v>0.91254752851711</v>
      </c>
      <c r="L9" s="21">
        <v>237</v>
      </c>
      <c r="M9" s="21">
        <v>233</v>
      </c>
      <c r="N9" s="31">
        <f t="shared" si="4"/>
        <v>0.983122362869198</v>
      </c>
      <c r="O9" s="21" t="s">
        <v>353</v>
      </c>
      <c r="P9" s="21" t="s">
        <v>354</v>
      </c>
      <c r="Q9" s="21" t="s">
        <v>355</v>
      </c>
      <c r="R9" s="23" t="s">
        <v>356</v>
      </c>
      <c r="S9" s="23" t="s">
        <v>33</v>
      </c>
      <c r="T9" s="23" t="s">
        <v>34</v>
      </c>
      <c r="U9" s="21" t="s">
        <v>33</v>
      </c>
      <c r="V9" s="21" t="s">
        <v>34</v>
      </c>
      <c r="W9" s="21" t="s">
        <v>33</v>
      </c>
      <c r="X9" s="21" t="s">
        <v>34</v>
      </c>
      <c r="Y9" s="55">
        <f t="shared" si="0"/>
        <v>0.941509775725175</v>
      </c>
    </row>
    <row r="10" s="1" customFormat="1" spans="1:25">
      <c r="A10" s="19">
        <v>4</v>
      </c>
      <c r="B10" s="20" t="s">
        <v>77</v>
      </c>
      <c r="C10" s="21">
        <v>305</v>
      </c>
      <c r="D10" s="21">
        <v>304</v>
      </c>
      <c r="E10" s="31">
        <f t="shared" si="1"/>
        <v>0.99672131147541</v>
      </c>
      <c r="F10" s="21">
        <v>356</v>
      </c>
      <c r="G10" s="21">
        <v>315</v>
      </c>
      <c r="H10" s="31">
        <f t="shared" si="2"/>
        <v>0.884831460674157</v>
      </c>
      <c r="I10" s="21">
        <v>363</v>
      </c>
      <c r="J10" s="21">
        <v>315</v>
      </c>
      <c r="K10" s="31">
        <f t="shared" si="3"/>
        <v>0.867768595041322</v>
      </c>
      <c r="L10" s="21">
        <v>321</v>
      </c>
      <c r="M10" s="21">
        <v>318</v>
      </c>
      <c r="N10" s="31">
        <f t="shared" si="4"/>
        <v>0.990654205607477</v>
      </c>
      <c r="O10" s="21" t="s">
        <v>78</v>
      </c>
      <c r="P10" s="21" t="s">
        <v>79</v>
      </c>
      <c r="Q10" s="21" t="s">
        <v>80</v>
      </c>
      <c r="R10" s="23" t="s">
        <v>81</v>
      </c>
      <c r="S10" s="23" t="s">
        <v>33</v>
      </c>
      <c r="T10" s="23" t="s">
        <v>34</v>
      </c>
      <c r="U10" s="21" t="s">
        <v>33</v>
      </c>
      <c r="V10" s="21" t="s">
        <v>34</v>
      </c>
      <c r="W10" s="21" t="s">
        <v>33</v>
      </c>
      <c r="X10" s="21" t="s">
        <v>34</v>
      </c>
      <c r="Y10" s="55">
        <f t="shared" si="0"/>
        <v>0.934993893199591</v>
      </c>
    </row>
    <row r="11" s="1" customFormat="1" spans="1:25">
      <c r="A11" s="19">
        <v>5</v>
      </c>
      <c r="B11" s="22" t="s">
        <v>357</v>
      </c>
      <c r="C11" s="21">
        <v>711</v>
      </c>
      <c r="D11" s="21">
        <v>685</v>
      </c>
      <c r="E11" s="31">
        <f t="shared" si="1"/>
        <v>0.963431786216596</v>
      </c>
      <c r="F11" s="21">
        <v>822</v>
      </c>
      <c r="G11" s="21">
        <v>691</v>
      </c>
      <c r="H11" s="31">
        <f t="shared" si="2"/>
        <v>0.840632603406326</v>
      </c>
      <c r="I11" s="21">
        <v>757</v>
      </c>
      <c r="J11" s="21">
        <v>694</v>
      </c>
      <c r="K11" s="31">
        <f t="shared" si="3"/>
        <v>0.916776750330251</v>
      </c>
      <c r="L11" s="21">
        <v>714</v>
      </c>
      <c r="M11" s="21">
        <v>694</v>
      </c>
      <c r="N11" s="31">
        <f t="shared" si="4"/>
        <v>0.971988795518207</v>
      </c>
      <c r="O11" s="21" t="s">
        <v>358</v>
      </c>
      <c r="P11" s="21" t="s">
        <v>359</v>
      </c>
      <c r="Q11" s="21" t="s">
        <v>360</v>
      </c>
      <c r="R11" s="23" t="s">
        <v>361</v>
      </c>
      <c r="S11" s="23" t="s">
        <v>60</v>
      </c>
      <c r="T11" s="23" t="s">
        <v>294</v>
      </c>
      <c r="U11" s="21" t="s">
        <v>60</v>
      </c>
      <c r="V11" s="21" t="s">
        <v>294</v>
      </c>
      <c r="W11" s="21" t="s">
        <v>60</v>
      </c>
      <c r="X11" s="21" t="s">
        <v>294</v>
      </c>
      <c r="Y11" s="55">
        <f t="shared" si="0"/>
        <v>0.923207483867845</v>
      </c>
    </row>
    <row r="12" s="1" customFormat="1" spans="1:25">
      <c r="A12" s="19">
        <v>6</v>
      </c>
      <c r="B12" s="20" t="s">
        <v>285</v>
      </c>
      <c r="C12" s="21">
        <v>19</v>
      </c>
      <c r="D12" s="21">
        <v>18</v>
      </c>
      <c r="E12" s="31">
        <f t="shared" si="1"/>
        <v>0.947368421052632</v>
      </c>
      <c r="F12" s="21">
        <v>28</v>
      </c>
      <c r="G12" s="21">
        <v>24</v>
      </c>
      <c r="H12" s="31">
        <f t="shared" si="2"/>
        <v>0.857142857142857</v>
      </c>
      <c r="I12" s="21">
        <v>26</v>
      </c>
      <c r="J12" s="21">
        <v>23</v>
      </c>
      <c r="K12" s="31">
        <f t="shared" si="3"/>
        <v>0.884615384615385</v>
      </c>
      <c r="L12" s="21">
        <v>21</v>
      </c>
      <c r="M12" s="21">
        <v>21</v>
      </c>
      <c r="N12" s="31">
        <f t="shared" si="4"/>
        <v>1</v>
      </c>
      <c r="O12" s="21" t="s">
        <v>286</v>
      </c>
      <c r="P12" s="21" t="s">
        <v>124</v>
      </c>
      <c r="Q12" s="21" t="s">
        <v>287</v>
      </c>
      <c r="R12" s="23" t="s">
        <v>288</v>
      </c>
      <c r="S12" s="23" t="s">
        <v>33</v>
      </c>
      <c r="T12" s="23" t="s">
        <v>34</v>
      </c>
      <c r="U12" s="21" t="s">
        <v>33</v>
      </c>
      <c r="V12" s="21" t="s">
        <v>34</v>
      </c>
      <c r="W12" s="21" t="s">
        <v>33</v>
      </c>
      <c r="X12" s="21" t="s">
        <v>34</v>
      </c>
      <c r="Y12" s="55">
        <f t="shared" si="0"/>
        <v>0.922281665702718</v>
      </c>
    </row>
    <row r="13" s="1" customFormat="1" ht="14.25" customHeight="1" spans="1:25">
      <c r="A13" s="19">
        <v>7</v>
      </c>
      <c r="B13" s="22" t="s">
        <v>289</v>
      </c>
      <c r="C13" s="21">
        <v>1220</v>
      </c>
      <c r="D13" s="21">
        <v>1164</v>
      </c>
      <c r="E13" s="31">
        <f t="shared" si="1"/>
        <v>0.954098360655738</v>
      </c>
      <c r="F13" s="21">
        <v>1427</v>
      </c>
      <c r="G13" s="21">
        <v>1234</v>
      </c>
      <c r="H13" s="31">
        <f t="shared" si="2"/>
        <v>0.864751226348984</v>
      </c>
      <c r="I13" s="21">
        <v>1391</v>
      </c>
      <c r="J13" s="21">
        <v>1213</v>
      </c>
      <c r="K13" s="31">
        <f t="shared" si="3"/>
        <v>0.872034507548526</v>
      </c>
      <c r="L13" s="21">
        <v>1215</v>
      </c>
      <c r="M13" s="21">
        <v>1192</v>
      </c>
      <c r="N13" s="31">
        <f t="shared" si="4"/>
        <v>0.981069958847737</v>
      </c>
      <c r="O13" s="21" t="s">
        <v>290</v>
      </c>
      <c r="P13" s="21" t="s">
        <v>291</v>
      </c>
      <c r="Q13" s="21" t="s">
        <v>292</v>
      </c>
      <c r="R13" s="23" t="s">
        <v>293</v>
      </c>
      <c r="S13" s="23" t="s">
        <v>87</v>
      </c>
      <c r="T13" s="23" t="s">
        <v>294</v>
      </c>
      <c r="U13" s="21" t="s">
        <v>60</v>
      </c>
      <c r="V13" s="21" t="s">
        <v>34</v>
      </c>
      <c r="W13" s="21" t="s">
        <v>33</v>
      </c>
      <c r="X13" s="21" t="s">
        <v>34</v>
      </c>
      <c r="Y13" s="55">
        <f t="shared" si="0"/>
        <v>0.917988513350246</v>
      </c>
    </row>
    <row r="14" spans="1:25">
      <c r="A14" s="19">
        <v>8</v>
      </c>
      <c r="B14" s="20" t="s">
        <v>362</v>
      </c>
      <c r="C14" s="21">
        <v>53</v>
      </c>
      <c r="D14" s="21">
        <v>52</v>
      </c>
      <c r="E14" s="31">
        <f t="shared" si="1"/>
        <v>0.981132075471698</v>
      </c>
      <c r="F14" s="21">
        <v>72</v>
      </c>
      <c r="G14" s="21">
        <v>60</v>
      </c>
      <c r="H14" s="31">
        <f t="shared" si="2"/>
        <v>0.833333333333333</v>
      </c>
      <c r="I14" s="21">
        <v>71</v>
      </c>
      <c r="J14" s="21">
        <v>64</v>
      </c>
      <c r="K14" s="31">
        <f t="shared" si="3"/>
        <v>0.901408450704225</v>
      </c>
      <c r="L14" s="21">
        <v>59</v>
      </c>
      <c r="M14" s="21">
        <v>56</v>
      </c>
      <c r="N14" s="31">
        <f t="shared" si="4"/>
        <v>0.949152542372881</v>
      </c>
      <c r="O14" s="21" t="s">
        <v>363</v>
      </c>
      <c r="P14" s="21" t="s">
        <v>251</v>
      </c>
      <c r="Q14" s="21" t="s">
        <v>119</v>
      </c>
      <c r="R14" s="23" t="s">
        <v>364</v>
      </c>
      <c r="S14" s="23" t="s">
        <v>60</v>
      </c>
      <c r="T14" s="23" t="s">
        <v>61</v>
      </c>
      <c r="U14" s="21" t="s">
        <v>33</v>
      </c>
      <c r="V14" s="21" t="s">
        <v>34</v>
      </c>
      <c r="W14" s="21" t="s">
        <v>33</v>
      </c>
      <c r="X14" s="21" t="s">
        <v>34</v>
      </c>
      <c r="Y14" s="55">
        <f t="shared" si="0"/>
        <v>0.916256600470535</v>
      </c>
    </row>
    <row r="15" s="1" customFormat="1" spans="1:25">
      <c r="A15" s="19">
        <v>9</v>
      </c>
      <c r="B15" s="22" t="s">
        <v>103</v>
      </c>
      <c r="C15" s="23">
        <v>119</v>
      </c>
      <c r="D15" s="23">
        <v>117</v>
      </c>
      <c r="E15" s="31">
        <f t="shared" si="1"/>
        <v>0.983193277310924</v>
      </c>
      <c r="F15" s="23">
        <v>153</v>
      </c>
      <c r="G15" s="23">
        <v>125</v>
      </c>
      <c r="H15" s="31">
        <f t="shared" si="2"/>
        <v>0.816993464052288</v>
      </c>
      <c r="I15" s="23">
        <v>146</v>
      </c>
      <c r="J15" s="23">
        <v>127</v>
      </c>
      <c r="K15" s="31">
        <f t="shared" si="3"/>
        <v>0.86986301369863</v>
      </c>
      <c r="L15" s="23">
        <v>131</v>
      </c>
      <c r="M15" s="23">
        <v>128</v>
      </c>
      <c r="N15" s="31">
        <f t="shared" si="4"/>
        <v>0.977099236641221</v>
      </c>
      <c r="O15" s="21" t="s">
        <v>104</v>
      </c>
      <c r="P15" s="21" t="s">
        <v>105</v>
      </c>
      <c r="Q15" s="21" t="s">
        <v>106</v>
      </c>
      <c r="R15" s="23" t="s">
        <v>107</v>
      </c>
      <c r="S15" s="23" t="s">
        <v>33</v>
      </c>
      <c r="T15" s="23" t="s">
        <v>34</v>
      </c>
      <c r="U15" s="21" t="s">
        <v>33</v>
      </c>
      <c r="V15" s="21" t="s">
        <v>34</v>
      </c>
      <c r="W15" s="21" t="s">
        <v>33</v>
      </c>
      <c r="X15" s="21" t="s">
        <v>34</v>
      </c>
      <c r="Y15" s="55">
        <f t="shared" si="0"/>
        <v>0.911787247925766</v>
      </c>
    </row>
    <row r="16" spans="1:25">
      <c r="A16" s="19">
        <v>10</v>
      </c>
      <c r="B16" s="20" t="s">
        <v>365</v>
      </c>
      <c r="C16" s="21">
        <v>140</v>
      </c>
      <c r="D16" s="21">
        <v>129</v>
      </c>
      <c r="E16" s="31">
        <f t="shared" si="1"/>
        <v>0.921428571428571</v>
      </c>
      <c r="F16" s="21">
        <v>150</v>
      </c>
      <c r="G16" s="21">
        <v>119</v>
      </c>
      <c r="H16" s="31">
        <f t="shared" si="2"/>
        <v>0.793333333333333</v>
      </c>
      <c r="I16" s="21">
        <v>140</v>
      </c>
      <c r="J16" s="21">
        <v>132</v>
      </c>
      <c r="K16" s="31">
        <f t="shared" si="3"/>
        <v>0.942857142857143</v>
      </c>
      <c r="L16" s="21">
        <v>139</v>
      </c>
      <c r="M16" s="21">
        <v>135</v>
      </c>
      <c r="N16" s="31">
        <f t="shared" si="4"/>
        <v>0.971223021582734</v>
      </c>
      <c r="O16" s="21" t="s">
        <v>366</v>
      </c>
      <c r="P16" s="21" t="s">
        <v>91</v>
      </c>
      <c r="Q16" s="21" t="s">
        <v>198</v>
      </c>
      <c r="R16" s="23" t="s">
        <v>367</v>
      </c>
      <c r="S16" s="23" t="s">
        <v>60</v>
      </c>
      <c r="T16" s="23" t="s">
        <v>88</v>
      </c>
      <c r="U16" s="21" t="s">
        <v>33</v>
      </c>
      <c r="V16" s="21" t="s">
        <v>34</v>
      </c>
      <c r="W16" s="21" t="s">
        <v>33</v>
      </c>
      <c r="X16" s="21" t="s">
        <v>34</v>
      </c>
      <c r="Y16" s="55">
        <f t="shared" si="0"/>
        <v>0.907210517300445</v>
      </c>
    </row>
    <row r="17" s="1" customFormat="1" spans="1:25">
      <c r="A17" s="19">
        <v>11</v>
      </c>
      <c r="B17" s="22" t="s">
        <v>45</v>
      </c>
      <c r="C17" s="21">
        <v>47</v>
      </c>
      <c r="D17" s="21">
        <v>47</v>
      </c>
      <c r="E17" s="31">
        <f t="shared" si="1"/>
        <v>1</v>
      </c>
      <c r="F17" s="21">
        <v>63</v>
      </c>
      <c r="G17" s="21">
        <v>55</v>
      </c>
      <c r="H17" s="31">
        <f t="shared" si="2"/>
        <v>0.873015873015873</v>
      </c>
      <c r="I17" s="21">
        <v>63</v>
      </c>
      <c r="J17" s="21">
        <v>50</v>
      </c>
      <c r="K17" s="31">
        <f t="shared" si="3"/>
        <v>0.793650793650794</v>
      </c>
      <c r="L17" s="21">
        <v>48</v>
      </c>
      <c r="M17" s="21">
        <v>46</v>
      </c>
      <c r="N17" s="31">
        <f t="shared" si="4"/>
        <v>0.958333333333333</v>
      </c>
      <c r="O17" s="21" t="s">
        <v>46</v>
      </c>
      <c r="P17" s="21" t="s">
        <v>47</v>
      </c>
      <c r="Q17" s="21" t="s">
        <v>48</v>
      </c>
      <c r="R17" s="23" t="s">
        <v>49</v>
      </c>
      <c r="S17" s="23" t="s">
        <v>33</v>
      </c>
      <c r="T17" s="23" t="s">
        <v>34</v>
      </c>
      <c r="U17" s="21" t="s">
        <v>33</v>
      </c>
      <c r="V17" s="21" t="s">
        <v>34</v>
      </c>
      <c r="W17" s="21" t="s">
        <v>33</v>
      </c>
      <c r="X17" s="21" t="s">
        <v>34</v>
      </c>
      <c r="Y17" s="55">
        <f t="shared" si="0"/>
        <v>0.90625</v>
      </c>
    </row>
    <row r="18" s="1" customFormat="1" spans="1:25">
      <c r="A18" s="19">
        <v>12</v>
      </c>
      <c r="B18" s="22" t="s">
        <v>55</v>
      </c>
      <c r="C18" s="23">
        <v>102</v>
      </c>
      <c r="D18" s="23">
        <v>97</v>
      </c>
      <c r="E18" s="31">
        <f t="shared" si="1"/>
        <v>0.950980392156863</v>
      </c>
      <c r="F18" s="21">
        <v>128</v>
      </c>
      <c r="G18" s="21">
        <v>113</v>
      </c>
      <c r="H18" s="31">
        <f t="shared" si="2"/>
        <v>0.8828125</v>
      </c>
      <c r="I18" s="21">
        <v>124</v>
      </c>
      <c r="J18" s="21">
        <v>97</v>
      </c>
      <c r="K18" s="31">
        <f t="shared" si="3"/>
        <v>0.782258064516129</v>
      </c>
      <c r="L18" s="23">
        <v>103</v>
      </c>
      <c r="M18" s="23">
        <v>100</v>
      </c>
      <c r="N18" s="31">
        <f t="shared" si="4"/>
        <v>0.970873786407767</v>
      </c>
      <c r="O18" s="21" t="s">
        <v>56</v>
      </c>
      <c r="P18" s="21" t="s">
        <v>57</v>
      </c>
      <c r="Q18" s="21" t="s">
        <v>58</v>
      </c>
      <c r="R18" s="23" t="s">
        <v>59</v>
      </c>
      <c r="S18" s="23" t="s">
        <v>33</v>
      </c>
      <c r="T18" s="23" t="s">
        <v>34</v>
      </c>
      <c r="U18" s="21" t="s">
        <v>60</v>
      </c>
      <c r="V18" s="21" t="s">
        <v>61</v>
      </c>
      <c r="W18" s="21" t="s">
        <v>60</v>
      </c>
      <c r="X18" s="21" t="s">
        <v>61</v>
      </c>
      <c r="Y18" s="55">
        <f t="shared" si="0"/>
        <v>0.89673118577019</v>
      </c>
    </row>
    <row r="19" s="1" customFormat="1" ht="14.25" customHeight="1" spans="1:25">
      <c r="A19" s="19">
        <v>13</v>
      </c>
      <c r="B19" s="20" t="s">
        <v>259</v>
      </c>
      <c r="C19" s="21">
        <v>17</v>
      </c>
      <c r="D19" s="21">
        <v>17</v>
      </c>
      <c r="E19" s="31">
        <f t="shared" si="1"/>
        <v>1</v>
      </c>
      <c r="F19" s="21">
        <v>25</v>
      </c>
      <c r="G19" s="21">
        <v>19</v>
      </c>
      <c r="H19" s="31">
        <f t="shared" si="2"/>
        <v>0.76</v>
      </c>
      <c r="I19" s="21">
        <v>23</v>
      </c>
      <c r="J19" s="21">
        <v>18</v>
      </c>
      <c r="K19" s="31">
        <f t="shared" si="3"/>
        <v>0.782608695652174</v>
      </c>
      <c r="L19" s="21">
        <v>20</v>
      </c>
      <c r="M19" s="21">
        <v>20</v>
      </c>
      <c r="N19" s="31">
        <f t="shared" si="4"/>
        <v>1</v>
      </c>
      <c r="O19" s="21" t="s">
        <v>260</v>
      </c>
      <c r="P19" s="21" t="s">
        <v>261</v>
      </c>
      <c r="Q19" s="21" t="s">
        <v>262</v>
      </c>
      <c r="R19" s="23" t="s">
        <v>263</v>
      </c>
      <c r="S19" s="23" t="s">
        <v>60</v>
      </c>
      <c r="T19" s="23" t="s">
        <v>88</v>
      </c>
      <c r="U19" s="21" t="s">
        <v>33</v>
      </c>
      <c r="V19" s="21" t="s">
        <v>34</v>
      </c>
      <c r="W19" s="21" t="s">
        <v>33</v>
      </c>
      <c r="X19" s="21" t="s">
        <v>34</v>
      </c>
      <c r="Y19" s="55">
        <f t="shared" si="0"/>
        <v>0.885652173913044</v>
      </c>
    </row>
    <row r="20" s="1" customFormat="1" spans="1:25">
      <c r="A20" s="19">
        <v>14</v>
      </c>
      <c r="B20" s="20" t="s">
        <v>368</v>
      </c>
      <c r="C20" s="21">
        <v>371</v>
      </c>
      <c r="D20" s="21">
        <v>353</v>
      </c>
      <c r="E20" s="31">
        <f t="shared" si="1"/>
        <v>0.951482479784367</v>
      </c>
      <c r="F20" s="21">
        <v>482</v>
      </c>
      <c r="G20" s="21">
        <v>372</v>
      </c>
      <c r="H20" s="31">
        <f t="shared" si="2"/>
        <v>0.771784232365145</v>
      </c>
      <c r="I20" s="21">
        <v>438</v>
      </c>
      <c r="J20" s="21">
        <v>372</v>
      </c>
      <c r="K20" s="31">
        <f t="shared" si="3"/>
        <v>0.849315068493151</v>
      </c>
      <c r="L20" s="21">
        <v>377</v>
      </c>
      <c r="M20" s="21">
        <v>362</v>
      </c>
      <c r="N20" s="31">
        <f t="shared" si="4"/>
        <v>0.960212201591512</v>
      </c>
      <c r="O20" s="21" t="s">
        <v>369</v>
      </c>
      <c r="P20" s="21" t="s">
        <v>370</v>
      </c>
      <c r="Q20" s="21" t="s">
        <v>371</v>
      </c>
      <c r="R20" s="23" t="s">
        <v>372</v>
      </c>
      <c r="S20" s="23" t="s">
        <v>326</v>
      </c>
      <c r="T20" s="23" t="s">
        <v>373</v>
      </c>
      <c r="U20" s="21" t="s">
        <v>60</v>
      </c>
      <c r="V20" s="21" t="s">
        <v>294</v>
      </c>
      <c r="W20" s="21" t="s">
        <v>60</v>
      </c>
      <c r="X20" s="21" t="s">
        <v>294</v>
      </c>
      <c r="Y20" s="55">
        <f t="shared" si="0"/>
        <v>0.883198495558544</v>
      </c>
    </row>
    <row r="21" spans="1:25">
      <c r="A21" s="19">
        <v>15</v>
      </c>
      <c r="B21" s="22" t="s">
        <v>295</v>
      </c>
      <c r="C21" s="21">
        <v>141</v>
      </c>
      <c r="D21" s="21">
        <v>132</v>
      </c>
      <c r="E21" s="31">
        <f t="shared" si="1"/>
        <v>0.936170212765957</v>
      </c>
      <c r="F21" s="21">
        <v>184</v>
      </c>
      <c r="G21" s="21">
        <v>148</v>
      </c>
      <c r="H21" s="31">
        <f t="shared" si="2"/>
        <v>0.804347826086957</v>
      </c>
      <c r="I21" s="21">
        <v>190</v>
      </c>
      <c r="J21" s="21">
        <v>139</v>
      </c>
      <c r="K21" s="31">
        <f t="shared" si="3"/>
        <v>0.731578947368421</v>
      </c>
      <c r="L21" s="21">
        <v>139</v>
      </c>
      <c r="M21" s="21">
        <v>133</v>
      </c>
      <c r="N21" s="31">
        <f t="shared" si="4"/>
        <v>0.956834532374101</v>
      </c>
      <c r="O21" s="21" t="s">
        <v>296</v>
      </c>
      <c r="P21" s="21" t="s">
        <v>297</v>
      </c>
      <c r="Q21" s="21" t="s">
        <v>298</v>
      </c>
      <c r="R21" s="23" t="s">
        <v>299</v>
      </c>
      <c r="S21" s="23" t="s">
        <v>33</v>
      </c>
      <c r="T21" s="23" t="s">
        <v>34</v>
      </c>
      <c r="U21" s="21" t="s">
        <v>60</v>
      </c>
      <c r="V21" s="21" t="s">
        <v>294</v>
      </c>
      <c r="W21" s="21" t="s">
        <v>60</v>
      </c>
      <c r="X21" s="21" t="s">
        <v>294</v>
      </c>
      <c r="Y21" s="55">
        <f t="shared" si="0"/>
        <v>0.857232879648859</v>
      </c>
    </row>
    <row r="22" spans="1:25">
      <c r="A22" s="19">
        <v>16</v>
      </c>
      <c r="B22" s="22" t="s">
        <v>374</v>
      </c>
      <c r="C22" s="21">
        <v>131</v>
      </c>
      <c r="D22" s="21">
        <v>126</v>
      </c>
      <c r="E22" s="31">
        <f t="shared" si="1"/>
        <v>0.961832061068702</v>
      </c>
      <c r="F22" s="21">
        <v>167</v>
      </c>
      <c r="G22" s="21">
        <v>120</v>
      </c>
      <c r="H22" s="31">
        <f t="shared" si="2"/>
        <v>0.718562874251497</v>
      </c>
      <c r="I22" s="21">
        <v>151</v>
      </c>
      <c r="J22" s="21">
        <v>112</v>
      </c>
      <c r="K22" s="31">
        <f t="shared" si="3"/>
        <v>0.741721854304636</v>
      </c>
      <c r="L22" s="21">
        <v>125</v>
      </c>
      <c r="M22" s="21">
        <v>123</v>
      </c>
      <c r="N22" s="31">
        <f t="shared" si="4"/>
        <v>0.984</v>
      </c>
      <c r="O22" s="21" t="s">
        <v>375</v>
      </c>
      <c r="P22" s="21" t="s">
        <v>252</v>
      </c>
      <c r="Q22" s="21" t="s">
        <v>376</v>
      </c>
      <c r="R22" s="23" t="s">
        <v>377</v>
      </c>
      <c r="S22" s="23" t="s">
        <v>33</v>
      </c>
      <c r="T22" s="23" t="s">
        <v>34</v>
      </c>
      <c r="U22" s="21" t="s">
        <v>33</v>
      </c>
      <c r="V22" s="21" t="s">
        <v>34</v>
      </c>
      <c r="W22" s="21" t="s">
        <v>33</v>
      </c>
      <c r="X22" s="21" t="s">
        <v>34</v>
      </c>
      <c r="Y22" s="55">
        <f t="shared" si="0"/>
        <v>0.851529197406209</v>
      </c>
    </row>
    <row r="23" s="1" customFormat="1" spans="1:25">
      <c r="A23" s="19">
        <v>17</v>
      </c>
      <c r="B23" s="20" t="s">
        <v>82</v>
      </c>
      <c r="C23" s="21">
        <v>167</v>
      </c>
      <c r="D23" s="21">
        <v>161</v>
      </c>
      <c r="E23" s="31">
        <f t="shared" si="1"/>
        <v>0.964071856287425</v>
      </c>
      <c r="F23" s="21">
        <v>190</v>
      </c>
      <c r="G23" s="21">
        <v>141</v>
      </c>
      <c r="H23" s="31">
        <f t="shared" si="2"/>
        <v>0.742105263157895</v>
      </c>
      <c r="I23" s="21">
        <v>157</v>
      </c>
      <c r="J23" s="21">
        <v>113</v>
      </c>
      <c r="K23" s="31">
        <f t="shared" si="3"/>
        <v>0.719745222929936</v>
      </c>
      <c r="L23" s="21">
        <v>143</v>
      </c>
      <c r="M23" s="21">
        <v>139</v>
      </c>
      <c r="N23" s="31">
        <f t="shared" si="4"/>
        <v>0.972027972027972</v>
      </c>
      <c r="O23" s="21" t="s">
        <v>83</v>
      </c>
      <c r="P23" s="21" t="s">
        <v>84</v>
      </c>
      <c r="Q23" s="21" t="s">
        <v>85</v>
      </c>
      <c r="R23" s="23" t="s">
        <v>86</v>
      </c>
      <c r="S23" s="23" t="s">
        <v>87</v>
      </c>
      <c r="T23" s="23" t="s">
        <v>88</v>
      </c>
      <c r="U23" s="21" t="s">
        <v>33</v>
      </c>
      <c r="V23" s="21" t="s">
        <v>34</v>
      </c>
      <c r="W23" s="21" t="s">
        <v>33</v>
      </c>
      <c r="X23" s="21" t="s">
        <v>34</v>
      </c>
      <c r="Y23" s="55">
        <f t="shared" si="0"/>
        <v>0.849487578600807</v>
      </c>
    </row>
    <row r="24" s="1" customFormat="1" spans="1:25">
      <c r="A24" s="19">
        <v>18</v>
      </c>
      <c r="B24" s="22" t="s">
        <v>280</v>
      </c>
      <c r="C24" s="21">
        <v>64</v>
      </c>
      <c r="D24" s="21">
        <v>61</v>
      </c>
      <c r="E24" s="31">
        <f t="shared" si="1"/>
        <v>0.953125</v>
      </c>
      <c r="F24" s="21">
        <v>89</v>
      </c>
      <c r="G24" s="21">
        <v>62</v>
      </c>
      <c r="H24" s="31">
        <f t="shared" si="2"/>
        <v>0.696629213483146</v>
      </c>
      <c r="I24" s="21">
        <v>77</v>
      </c>
      <c r="J24" s="21">
        <v>51</v>
      </c>
      <c r="K24" s="31">
        <f t="shared" si="3"/>
        <v>0.662337662337662</v>
      </c>
      <c r="L24" s="21">
        <v>53</v>
      </c>
      <c r="M24" s="21">
        <v>53</v>
      </c>
      <c r="N24" s="31">
        <f t="shared" si="4"/>
        <v>1</v>
      </c>
      <c r="O24" s="21" t="s">
        <v>281</v>
      </c>
      <c r="P24" s="21" t="s">
        <v>282</v>
      </c>
      <c r="Q24" s="21" t="s">
        <v>283</v>
      </c>
      <c r="R24" s="23" t="s">
        <v>284</v>
      </c>
      <c r="S24" s="23" t="s">
        <v>33</v>
      </c>
      <c r="T24" s="23" t="s">
        <v>34</v>
      </c>
      <c r="U24" s="21" t="s">
        <v>33</v>
      </c>
      <c r="V24" s="21" t="s">
        <v>34</v>
      </c>
      <c r="W24" s="21" t="s">
        <v>33</v>
      </c>
      <c r="X24" s="21" t="s">
        <v>34</v>
      </c>
      <c r="Y24" s="55">
        <f t="shared" si="0"/>
        <v>0.828022968955202</v>
      </c>
    </row>
    <row r="25" s="1" customFormat="1" spans="1:25">
      <c r="A25" s="19">
        <v>19</v>
      </c>
      <c r="B25" s="22" t="s">
        <v>50</v>
      </c>
      <c r="C25" s="21">
        <v>89</v>
      </c>
      <c r="D25" s="21">
        <v>87</v>
      </c>
      <c r="E25" s="31">
        <f t="shared" si="1"/>
        <v>0.97752808988764</v>
      </c>
      <c r="F25" s="21">
        <v>114</v>
      </c>
      <c r="G25" s="21">
        <v>73</v>
      </c>
      <c r="H25" s="31">
        <f t="shared" si="2"/>
        <v>0.640350877192982</v>
      </c>
      <c r="I25" s="21">
        <v>121</v>
      </c>
      <c r="J25" s="21">
        <v>87</v>
      </c>
      <c r="K25" s="31">
        <f t="shared" si="3"/>
        <v>0.71900826446281</v>
      </c>
      <c r="L25" s="21">
        <v>88</v>
      </c>
      <c r="M25" s="21">
        <v>85</v>
      </c>
      <c r="N25" s="31">
        <f t="shared" si="4"/>
        <v>0.965909090909091</v>
      </c>
      <c r="O25" s="21" t="s">
        <v>51</v>
      </c>
      <c r="P25" s="21" t="s">
        <v>52</v>
      </c>
      <c r="Q25" s="21" t="s">
        <v>53</v>
      </c>
      <c r="R25" s="23" t="s">
        <v>54</v>
      </c>
      <c r="S25" s="23" t="s">
        <v>33</v>
      </c>
      <c r="T25" s="23" t="s">
        <v>34</v>
      </c>
      <c r="U25" s="21" t="s">
        <v>33</v>
      </c>
      <c r="V25" s="21" t="s">
        <v>34</v>
      </c>
      <c r="W25" s="21" t="s">
        <v>33</v>
      </c>
      <c r="X25" s="21" t="s">
        <v>34</v>
      </c>
      <c r="Y25" s="55">
        <f t="shared" si="0"/>
        <v>0.825699080613131</v>
      </c>
    </row>
    <row r="26" s="1" customFormat="1" spans="1:25">
      <c r="A26" s="19">
        <v>20</v>
      </c>
      <c r="B26" s="22" t="s">
        <v>378</v>
      </c>
      <c r="C26" s="23">
        <v>157</v>
      </c>
      <c r="D26" s="23">
        <v>155</v>
      </c>
      <c r="E26" s="31">
        <f t="shared" si="1"/>
        <v>0.987261146496815</v>
      </c>
      <c r="F26" s="23">
        <v>215</v>
      </c>
      <c r="G26" s="23">
        <v>140</v>
      </c>
      <c r="H26" s="31">
        <f t="shared" si="2"/>
        <v>0.651162790697674</v>
      </c>
      <c r="I26" s="23">
        <v>204</v>
      </c>
      <c r="J26" s="23">
        <v>135</v>
      </c>
      <c r="K26" s="31">
        <f t="shared" si="3"/>
        <v>0.661764705882353</v>
      </c>
      <c r="L26" s="23">
        <v>162</v>
      </c>
      <c r="M26" s="23">
        <v>157</v>
      </c>
      <c r="N26" s="31">
        <f t="shared" si="4"/>
        <v>0.969135802469136</v>
      </c>
      <c r="O26" s="21" t="s">
        <v>379</v>
      </c>
      <c r="P26" s="21" t="s">
        <v>101</v>
      </c>
      <c r="Q26" s="21" t="s">
        <v>380</v>
      </c>
      <c r="R26" s="23" t="s">
        <v>381</v>
      </c>
      <c r="S26" s="23" t="s">
        <v>60</v>
      </c>
      <c r="T26" s="23" t="s">
        <v>61</v>
      </c>
      <c r="U26" s="21" t="s">
        <v>60</v>
      </c>
      <c r="V26" s="21" t="s">
        <v>61</v>
      </c>
      <c r="W26" s="21" t="s">
        <v>60</v>
      </c>
      <c r="X26" s="21" t="s">
        <v>61</v>
      </c>
      <c r="Y26" s="55">
        <f t="shared" si="0"/>
        <v>0.817331111386495</v>
      </c>
    </row>
    <row r="27" s="2" customFormat="1" spans="1:25">
      <c r="A27" s="19">
        <v>21</v>
      </c>
      <c r="B27" s="22" t="s">
        <v>122</v>
      </c>
      <c r="C27" s="21">
        <v>21</v>
      </c>
      <c r="D27" s="21">
        <v>20</v>
      </c>
      <c r="E27" s="31">
        <f t="shared" si="1"/>
        <v>0.952380952380952</v>
      </c>
      <c r="F27" s="21">
        <v>34</v>
      </c>
      <c r="G27" s="21">
        <v>22</v>
      </c>
      <c r="H27" s="31">
        <f t="shared" si="2"/>
        <v>0.647058823529412</v>
      </c>
      <c r="I27" s="21">
        <v>39</v>
      </c>
      <c r="J27" s="21">
        <v>25</v>
      </c>
      <c r="K27" s="31">
        <f t="shared" si="3"/>
        <v>0.641025641025641</v>
      </c>
      <c r="L27" s="21">
        <v>21</v>
      </c>
      <c r="M27" s="21">
        <v>18</v>
      </c>
      <c r="N27" s="31">
        <f t="shared" si="4"/>
        <v>0.857142857142857</v>
      </c>
      <c r="O27" s="21" t="s">
        <v>123</v>
      </c>
      <c r="P27" s="21" t="s">
        <v>124</v>
      </c>
      <c r="Q27" s="21" t="s">
        <v>125</v>
      </c>
      <c r="R27" s="23" t="s">
        <v>126</v>
      </c>
      <c r="S27" s="23" t="s">
        <v>33</v>
      </c>
      <c r="T27" s="23" t="s">
        <v>34</v>
      </c>
      <c r="U27" s="21" t="s">
        <v>33</v>
      </c>
      <c r="V27" s="21" t="s">
        <v>34</v>
      </c>
      <c r="W27" s="21" t="s">
        <v>33</v>
      </c>
      <c r="X27" s="21" t="s">
        <v>34</v>
      </c>
      <c r="Y27" s="55">
        <f t="shared" si="0"/>
        <v>0.774402068519716</v>
      </c>
    </row>
    <row r="28" s="1" customFormat="1" spans="1:25">
      <c r="A28" s="19">
        <v>22</v>
      </c>
      <c r="B28" s="20" t="s">
        <v>169</v>
      </c>
      <c r="C28" s="21">
        <v>1</v>
      </c>
      <c r="D28" s="21">
        <v>1</v>
      </c>
      <c r="E28" s="31">
        <f t="shared" si="1"/>
        <v>1</v>
      </c>
      <c r="F28" s="21">
        <v>6</v>
      </c>
      <c r="G28" s="21">
        <v>1</v>
      </c>
      <c r="H28" s="31">
        <f t="shared" si="2"/>
        <v>0.166666666666667</v>
      </c>
      <c r="I28" s="21">
        <v>9</v>
      </c>
      <c r="J28" s="21">
        <v>6</v>
      </c>
      <c r="K28" s="31">
        <f t="shared" si="3"/>
        <v>0.666666666666667</v>
      </c>
      <c r="L28" s="21">
        <v>1</v>
      </c>
      <c r="M28" s="21">
        <v>1</v>
      </c>
      <c r="N28" s="31">
        <f t="shared" si="4"/>
        <v>1</v>
      </c>
      <c r="O28" s="21" t="s">
        <v>170</v>
      </c>
      <c r="P28" s="21" t="s">
        <v>75</v>
      </c>
      <c r="Q28" s="21" t="s">
        <v>171</v>
      </c>
      <c r="R28" s="23" t="s">
        <v>172</v>
      </c>
      <c r="S28" s="23" t="s">
        <v>33</v>
      </c>
      <c r="T28" s="23" t="s">
        <v>34</v>
      </c>
      <c r="U28" s="21" t="s">
        <v>33</v>
      </c>
      <c r="V28" s="21" t="s">
        <v>34</v>
      </c>
      <c r="W28" s="21" t="s">
        <v>33</v>
      </c>
      <c r="X28" s="21" t="s">
        <v>34</v>
      </c>
      <c r="Y28" s="55">
        <f t="shared" si="0"/>
        <v>0.708333333333333</v>
      </c>
    </row>
    <row r="29" s="1" customFormat="1" spans="1:25">
      <c r="A29" s="19">
        <v>23</v>
      </c>
      <c r="B29" s="22" t="s">
        <v>223</v>
      </c>
      <c r="C29" s="21">
        <v>41</v>
      </c>
      <c r="D29" s="21">
        <v>39</v>
      </c>
      <c r="E29" s="31">
        <f t="shared" si="1"/>
        <v>0.951219512195122</v>
      </c>
      <c r="F29" s="21">
        <v>84</v>
      </c>
      <c r="G29" s="21">
        <v>31</v>
      </c>
      <c r="H29" s="31">
        <f t="shared" si="2"/>
        <v>0.369047619047619</v>
      </c>
      <c r="I29" s="21">
        <v>66</v>
      </c>
      <c r="J29" s="21">
        <v>32</v>
      </c>
      <c r="K29" s="31">
        <f t="shared" si="3"/>
        <v>0.484848484848485</v>
      </c>
      <c r="L29" s="21">
        <v>40</v>
      </c>
      <c r="M29" s="21">
        <v>39</v>
      </c>
      <c r="N29" s="31">
        <f t="shared" si="4"/>
        <v>0.975</v>
      </c>
      <c r="O29" s="21" t="s">
        <v>224</v>
      </c>
      <c r="P29" s="21" t="s">
        <v>225</v>
      </c>
      <c r="Q29" s="21" t="s">
        <v>226</v>
      </c>
      <c r="R29" s="23" t="s">
        <v>136</v>
      </c>
      <c r="S29" s="23" t="s">
        <v>33</v>
      </c>
      <c r="T29" s="23" t="s">
        <v>34</v>
      </c>
      <c r="U29" s="21" t="s">
        <v>227</v>
      </c>
      <c r="V29" s="21" t="s">
        <v>61</v>
      </c>
      <c r="W29" s="21" t="s">
        <v>227</v>
      </c>
      <c r="X29" s="21" t="s">
        <v>61</v>
      </c>
      <c r="Y29" s="55">
        <f t="shared" si="0"/>
        <v>0.695028904022806</v>
      </c>
    </row>
    <row r="30" s="1" customFormat="1" ht="12.75" customHeight="1" spans="1:25">
      <c r="A30" s="24" t="s">
        <v>319</v>
      </c>
      <c r="B30" s="22" t="s">
        <v>382</v>
      </c>
      <c r="C30" s="88" t="s">
        <v>324</v>
      </c>
      <c r="D30" s="88" t="s">
        <v>324</v>
      </c>
      <c r="E30" s="89" t="s">
        <v>324</v>
      </c>
      <c r="F30" s="21">
        <v>3</v>
      </c>
      <c r="G30" s="21">
        <v>2</v>
      </c>
      <c r="H30" s="31">
        <f t="shared" si="2"/>
        <v>0.666666666666667</v>
      </c>
      <c r="I30" s="21">
        <v>2</v>
      </c>
      <c r="J30" s="21">
        <v>2</v>
      </c>
      <c r="K30" s="31">
        <f t="shared" si="3"/>
        <v>1</v>
      </c>
      <c r="L30" s="21">
        <v>1</v>
      </c>
      <c r="M30" s="21">
        <v>1</v>
      </c>
      <c r="N30" s="31">
        <f t="shared" si="4"/>
        <v>1</v>
      </c>
      <c r="O30" s="21" t="s">
        <v>383</v>
      </c>
      <c r="P30" s="21" t="s">
        <v>237</v>
      </c>
      <c r="Q30" s="21" t="s">
        <v>384</v>
      </c>
      <c r="R30" s="23" t="s">
        <v>385</v>
      </c>
      <c r="S30" s="23" t="s">
        <v>33</v>
      </c>
      <c r="T30" s="23" t="s">
        <v>34</v>
      </c>
      <c r="U30" s="21" t="s">
        <v>33</v>
      </c>
      <c r="V30" s="21" t="s">
        <v>34</v>
      </c>
      <c r="W30" s="21" t="s">
        <v>33</v>
      </c>
      <c r="X30" s="21" t="s">
        <v>34</v>
      </c>
      <c r="Y30" s="55">
        <f t="shared" si="0"/>
        <v>0.666666666666667</v>
      </c>
    </row>
    <row r="31" s="2" customFormat="1" spans="1:25">
      <c r="A31" s="25" t="s">
        <v>344</v>
      </c>
      <c r="B31" s="25"/>
      <c r="C31" s="19">
        <f>SUM(C7:C29)</f>
        <v>4224</v>
      </c>
      <c r="D31" s="19">
        <f>SUM(D7:D29)</f>
        <v>4064</v>
      </c>
      <c r="E31" s="31">
        <f>SUM(E7:E29)/23</f>
        <v>0.968477943893108</v>
      </c>
      <c r="F31" s="19">
        <f>SUM(F7:F30)</f>
        <v>5153</v>
      </c>
      <c r="G31" s="19">
        <f>SUM(G7:G30)</f>
        <v>4196</v>
      </c>
      <c r="H31" s="31">
        <f>SUM(H7:H30)/24</f>
        <v>0.75250001014657</v>
      </c>
      <c r="I31" s="19">
        <f>SUM(I7:I30)</f>
        <v>4908</v>
      </c>
      <c r="J31" s="19">
        <f>SUM(J7:J30)</f>
        <v>4125</v>
      </c>
      <c r="K31" s="31">
        <f>SUM(K7:K30)/24</f>
        <v>0.799552762929847</v>
      </c>
      <c r="L31" s="19">
        <f>SUM(L7:L30)</f>
        <v>4235</v>
      </c>
      <c r="M31" s="19">
        <f>SUM(M7:M30)</f>
        <v>4131</v>
      </c>
      <c r="N31" s="31">
        <f>SUM(N7:N30)/24</f>
        <v>0.974740820820634</v>
      </c>
      <c r="O31" s="24"/>
      <c r="P31" s="24"/>
      <c r="Q31" s="44"/>
      <c r="R31" s="45"/>
      <c r="S31" s="45"/>
      <c r="T31" s="45"/>
      <c r="U31" s="44"/>
      <c r="V31" s="50"/>
      <c r="W31" s="50"/>
      <c r="X31" s="50"/>
      <c r="Y31" s="55">
        <f>SUM(Y7:Y29)/23</f>
        <v>0.872297524960913</v>
      </c>
    </row>
    <row r="32" s="2" customFormat="1" spans="1:25">
      <c r="A32" s="26"/>
      <c r="B32" s="26"/>
      <c r="C32" s="27"/>
      <c r="D32" s="27"/>
      <c r="E32" s="33"/>
      <c r="F32" s="27"/>
      <c r="G32" s="27"/>
      <c r="H32" s="33"/>
      <c r="I32" s="27"/>
      <c r="J32" s="27"/>
      <c r="K32" s="33"/>
      <c r="L32" s="27"/>
      <c r="M32" s="27"/>
      <c r="N32" s="33"/>
      <c r="O32" s="41"/>
      <c r="P32" s="41"/>
      <c r="Q32" s="46"/>
      <c r="R32" s="47"/>
      <c r="S32" s="47"/>
      <c r="T32" s="47"/>
      <c r="U32" s="46"/>
      <c r="V32" s="51"/>
      <c r="W32" s="51"/>
      <c r="X32" s="51"/>
      <c r="Y32" s="56"/>
    </row>
    <row r="33" s="1" customFormat="1" spans="1:25">
      <c r="A33" s="3"/>
      <c r="B33" s="3"/>
      <c r="C33" s="3"/>
      <c r="D33" s="4"/>
      <c r="E33" s="5"/>
      <c r="F33" s="3"/>
      <c r="G33" s="4"/>
      <c r="H33" s="5"/>
      <c r="I33" s="3"/>
      <c r="J33" s="3"/>
      <c r="K33" s="5"/>
      <c r="L33" s="3"/>
      <c r="M33" s="3"/>
      <c r="N33" s="5"/>
      <c r="O33" s="3"/>
      <c r="P33" s="3"/>
      <c r="Q33" s="3"/>
      <c r="R33" s="5"/>
      <c r="S33" s="5"/>
      <c r="T33" s="5"/>
      <c r="U33" s="3"/>
      <c r="V33" s="6"/>
      <c r="W33" s="6"/>
      <c r="X33" s="6"/>
      <c r="Y33" s="6"/>
    </row>
  </sheetData>
  <sortState ref="B7:Y29">
    <sortCondition ref="Y7:Y29" descending="1"/>
  </sortState>
  <mergeCells count="23">
    <mergeCell ref="A1:Y1"/>
    <mergeCell ref="A2:Y2"/>
    <mergeCell ref="A3:Y3"/>
    <mergeCell ref="C4:E4"/>
    <mergeCell ref="F4:H4"/>
    <mergeCell ref="I4:N4"/>
    <mergeCell ref="O4:X4"/>
    <mergeCell ref="I5:K5"/>
    <mergeCell ref="L5:N5"/>
    <mergeCell ref="Q5:T5"/>
    <mergeCell ref="U5:X5"/>
    <mergeCell ref="A31:B31"/>
    <mergeCell ref="A4:A6"/>
    <mergeCell ref="B4:B6"/>
    <mergeCell ref="C5:C6"/>
    <mergeCell ref="D5:D6"/>
    <mergeCell ref="E5:E6"/>
    <mergeCell ref="F5:F6"/>
    <mergeCell ref="G5:G6"/>
    <mergeCell ref="H5:H6"/>
    <mergeCell ref="O5:O6"/>
    <mergeCell ref="P5:P6"/>
    <mergeCell ref="Y4:Y6"/>
  </mergeCells>
  <conditionalFormatting sqref="B7:B30">
    <cfRule type="duplicateValues" dxfId="0" priority="8"/>
  </conditionalFormatting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汽车类</vt:lpstr>
      <vt:lpstr>摩托车类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cp:revision>0</cp:revision>
  <dcterms:created xsi:type="dcterms:W3CDTF">2006-09-16T08:00:00Z</dcterms:created>
  <dcterms:modified xsi:type="dcterms:W3CDTF">2026-10-22T15:07:17Z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07B15BB7789044D28D2BBDC538BC2C59</vt:lpwstr>
  </property>
  <property fmtid="{D5CDD505-2E9C-101B-9397-08002B2CF9AE}" pid="3" name="KSOProductBuildVer">
    <vt:lpwstr>2052-11.8.2.10681</vt:lpwstr>
  </property>
</Properties>
</file>