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320" windowHeight="10440" activeTab="1"/>
  </bookViews>
  <sheets>
    <sheet name="全市普高 (资金分配表)" sheetId="1" r:id="rId1"/>
    <sheet name="全市中职学校 " sheetId="3" r:id="rId2"/>
  </sheets>
  <definedNames>
    <definedName name="_xlnm._FilterDatabase" localSheetId="0" hidden="1">'全市普高 (资金分配表)'!$A$8:$U$30</definedName>
    <definedName name="_xlnm.Print_Area" localSheetId="0">'全市普高 (资金分配表)'!$A$1:$M$31</definedName>
    <definedName name="_xlnm.Print_Area" localSheetId="1">'全市中职学校 '!$A$1:$J$16</definedName>
  </definedNames>
  <calcPr calcId="145621"/>
</workbook>
</file>

<file path=xl/calcChain.xml><?xml version="1.0" encoding="utf-8"?>
<calcChain xmlns="http://schemas.openxmlformats.org/spreadsheetml/2006/main">
  <c r="G29" i="1" l="1"/>
  <c r="J29" i="1" s="1"/>
  <c r="C29" i="1"/>
  <c r="G28" i="1"/>
  <c r="J28" i="1" s="1"/>
  <c r="C28" i="1"/>
  <c r="G27" i="1"/>
  <c r="J27" i="1" s="1"/>
  <c r="J26" i="1" s="1"/>
  <c r="C27" i="1"/>
  <c r="F26" i="1"/>
  <c r="E26" i="1"/>
  <c r="D26" i="1"/>
  <c r="C26" i="1"/>
  <c r="G25" i="1"/>
  <c r="H25" i="1" s="1"/>
  <c r="C25" i="1"/>
  <c r="G24" i="1"/>
  <c r="I24" i="1" s="1"/>
  <c r="C24" i="1"/>
  <c r="C23" i="1" s="1"/>
  <c r="F23" i="1"/>
  <c r="E23" i="1"/>
  <c r="D23" i="1"/>
  <c r="G22" i="1"/>
  <c r="J22" i="1" s="1"/>
  <c r="C22" i="1"/>
  <c r="G21" i="1"/>
  <c r="H21" i="1" s="1"/>
  <c r="C21" i="1"/>
  <c r="G20" i="1"/>
  <c r="H20" i="1" s="1"/>
  <c r="C20" i="1"/>
  <c r="F19" i="1"/>
  <c r="E19" i="1"/>
  <c r="D19" i="1"/>
  <c r="J18" i="1"/>
  <c r="H18" i="1"/>
  <c r="G18" i="1"/>
  <c r="I18" i="1" s="1"/>
  <c r="C18" i="1"/>
  <c r="G17" i="1"/>
  <c r="J17" i="1" s="1"/>
  <c r="C17" i="1"/>
  <c r="C15" i="1" s="1"/>
  <c r="G16" i="1"/>
  <c r="I16" i="1" s="1"/>
  <c r="C16" i="1"/>
  <c r="F15" i="1"/>
  <c r="E15" i="1"/>
  <c r="D15" i="1"/>
  <c r="G14" i="1"/>
  <c r="H14" i="1" s="1"/>
  <c r="C14" i="1"/>
  <c r="G13" i="1"/>
  <c r="I13" i="1" s="1"/>
  <c r="C13" i="1"/>
  <c r="G12" i="1"/>
  <c r="J12" i="1" s="1"/>
  <c r="C12" i="1"/>
  <c r="J11" i="1"/>
  <c r="G11" i="1"/>
  <c r="I11" i="1" s="1"/>
  <c r="C11" i="1"/>
  <c r="G10" i="1"/>
  <c r="H10" i="1" s="1"/>
  <c r="C10" i="1"/>
  <c r="F9" i="1"/>
  <c r="F30" i="1" s="1"/>
  <c r="E9" i="1"/>
  <c r="D9" i="1"/>
  <c r="D30" i="1" s="1"/>
  <c r="K15" i="1"/>
  <c r="K9" i="1"/>
  <c r="C9" i="1" l="1"/>
  <c r="H16" i="1"/>
  <c r="I10" i="1"/>
  <c r="H11" i="1"/>
  <c r="J13" i="1"/>
  <c r="J16" i="1"/>
  <c r="I20" i="1"/>
  <c r="I21" i="1"/>
  <c r="G23" i="1"/>
  <c r="J24" i="1"/>
  <c r="E30" i="1"/>
  <c r="C19" i="1"/>
  <c r="J21" i="1"/>
  <c r="C30" i="1"/>
  <c r="I23" i="1"/>
  <c r="H27" i="1"/>
  <c r="H13" i="1"/>
  <c r="I14" i="1"/>
  <c r="H24" i="1"/>
  <c r="I25" i="1"/>
  <c r="I27" i="1"/>
  <c r="J15" i="1"/>
  <c r="H23" i="1"/>
  <c r="G9" i="1"/>
  <c r="J10" i="1"/>
  <c r="J9" i="1" s="1"/>
  <c r="H12" i="1"/>
  <c r="H9" i="1" s="1"/>
  <c r="J14" i="1"/>
  <c r="H17" i="1"/>
  <c r="H15" i="1" s="1"/>
  <c r="G19" i="1"/>
  <c r="J20" i="1"/>
  <c r="J19" i="1" s="1"/>
  <c r="H22" i="1"/>
  <c r="H19" i="1" s="1"/>
  <c r="J25" i="1"/>
  <c r="J23" i="1" s="1"/>
  <c r="H28" i="1"/>
  <c r="H26" i="1" s="1"/>
  <c r="I12" i="1"/>
  <c r="I9" i="1" s="1"/>
  <c r="G15" i="1"/>
  <c r="I17" i="1"/>
  <c r="I15" i="1" s="1"/>
  <c r="I22" i="1"/>
  <c r="I19" i="1" s="1"/>
  <c r="G26" i="1"/>
  <c r="I28" i="1"/>
  <c r="H29" i="1"/>
  <c r="I29" i="1"/>
  <c r="G16" i="3"/>
  <c r="D16" i="3"/>
  <c r="E16" i="3"/>
  <c r="C16" i="3"/>
  <c r="I26" i="1" l="1"/>
  <c r="I30" i="1"/>
  <c r="H30" i="1"/>
  <c r="L30" i="1" s="1"/>
  <c r="J30" i="1"/>
  <c r="G30" i="1"/>
  <c r="F12" i="3"/>
  <c r="F11" i="3"/>
  <c r="F10" i="3"/>
  <c r="F9" i="3"/>
  <c r="L29" i="1"/>
  <c r="L26" i="1"/>
  <c r="L23" i="1"/>
  <c r="L19" i="1"/>
  <c r="L18" i="1"/>
  <c r="L15" i="1"/>
  <c r="L9" i="1"/>
</calcChain>
</file>

<file path=xl/sharedStrings.xml><?xml version="1.0" encoding="utf-8"?>
<sst xmlns="http://schemas.openxmlformats.org/spreadsheetml/2006/main" count="82" uniqueCount="64">
  <si>
    <t>困难学生人数（人）</t>
  </si>
  <si>
    <t>补助金额（元）</t>
  </si>
  <si>
    <t>小计</t>
  </si>
  <si>
    <t>其中</t>
  </si>
  <si>
    <t>高一</t>
  </si>
  <si>
    <t>合计</t>
  </si>
  <si>
    <t>列“2050204 高中教育”科目</t>
  </si>
  <si>
    <t>“2050302中专教育”</t>
  </si>
  <si>
    <t>附表1：</t>
    <phoneticPr fontId="15" type="noConversion"/>
  </si>
  <si>
    <t>学生户籍所在地</t>
    <phoneticPr fontId="15" type="noConversion"/>
  </si>
  <si>
    <t>学生所在学校所属财政</t>
    <phoneticPr fontId="15" type="noConversion"/>
  </si>
  <si>
    <t>本次清算下达</t>
    <phoneticPr fontId="15" type="noConversion"/>
  </si>
  <si>
    <t>备注</t>
    <phoneticPr fontId="15" type="noConversion"/>
  </si>
  <si>
    <t>高二</t>
    <phoneticPr fontId="15" type="noConversion"/>
  </si>
  <si>
    <t>高三</t>
    <phoneticPr fontId="15" type="noConversion"/>
  </si>
  <si>
    <t>栏次</t>
    <phoneticPr fontId="15" type="noConversion"/>
  </si>
  <si>
    <t>11=7-10</t>
    <phoneticPr fontId="15" type="noConversion"/>
  </si>
  <si>
    <t>附表2：</t>
    <phoneticPr fontId="15" type="noConversion"/>
  </si>
  <si>
    <t>序号</t>
    <phoneticPr fontId="15" type="noConversion"/>
  </si>
  <si>
    <t>学校所属市区</t>
    <phoneticPr fontId="15" type="noConversion"/>
  </si>
  <si>
    <t>资助困难退伍军人子女人数（人）</t>
    <phoneticPr fontId="15" type="noConversion"/>
  </si>
  <si>
    <t>其中</t>
    <phoneticPr fontId="15" type="noConversion"/>
  </si>
  <si>
    <t>江门市财政补助金额（元）</t>
    <phoneticPr fontId="15" type="noConversion"/>
  </si>
  <si>
    <t>各市区财政负担金额（元）</t>
    <phoneticPr fontId="15" type="noConversion"/>
  </si>
  <si>
    <t>本次清算下达</t>
    <phoneticPr fontId="15" type="noConversion"/>
  </si>
  <si>
    <t>备注</t>
    <phoneticPr fontId="15" type="noConversion"/>
  </si>
  <si>
    <t>一年级</t>
    <phoneticPr fontId="15" type="noConversion"/>
  </si>
  <si>
    <t>二年级</t>
    <phoneticPr fontId="15" type="noConversion"/>
  </si>
  <si>
    <t>栏次</t>
    <phoneticPr fontId="15" type="noConversion"/>
  </si>
  <si>
    <t>8=5-7</t>
    <phoneticPr fontId="15" type="noConversion"/>
  </si>
  <si>
    <t>市辖区</t>
    <phoneticPr fontId="15" type="noConversion"/>
  </si>
  <si>
    <t>江门市第一职业高级中学</t>
    <phoneticPr fontId="15" type="noConversion"/>
  </si>
  <si>
    <t>江门幼儿师范学校</t>
    <phoneticPr fontId="15" type="noConversion"/>
  </si>
  <si>
    <t>广东省江门中医药学校</t>
    <phoneticPr fontId="15" type="noConversion"/>
  </si>
  <si>
    <t>江门市雅图仕职业学校</t>
    <phoneticPr fontId="15" type="noConversion"/>
  </si>
  <si>
    <t>合计</t>
    <phoneticPr fontId="15" type="noConversion"/>
  </si>
  <si>
    <r>
      <t>市财政负担（</t>
    </r>
    <r>
      <rPr>
        <sz val="12"/>
        <rFont val="Times New Roman"/>
        <family val="1"/>
      </rPr>
      <t>50%</t>
    </r>
    <r>
      <rPr>
        <sz val="12"/>
        <rFont val="仿宋_GB2312"/>
        <family val="3"/>
        <charset val="134"/>
      </rPr>
      <t>）</t>
    </r>
    <phoneticPr fontId="15" type="noConversion"/>
  </si>
  <si>
    <r>
      <t>各市区财政负担（</t>
    </r>
    <r>
      <rPr>
        <sz val="12"/>
        <rFont val="Times New Roman"/>
        <family val="1"/>
      </rPr>
      <t>30%</t>
    </r>
    <r>
      <rPr>
        <sz val="12"/>
        <rFont val="仿宋_GB2312"/>
        <family val="3"/>
        <charset val="134"/>
      </rPr>
      <t>）</t>
    </r>
    <phoneticPr fontId="15" type="noConversion"/>
  </si>
  <si>
    <r>
      <t>学校负担（</t>
    </r>
    <r>
      <rPr>
        <sz val="12"/>
        <rFont val="Times New Roman"/>
        <family val="1"/>
      </rPr>
      <t>20%</t>
    </r>
    <r>
      <rPr>
        <sz val="12"/>
        <rFont val="仿宋_GB2312"/>
        <family val="3"/>
        <charset val="134"/>
      </rPr>
      <t>）</t>
    </r>
    <phoneticPr fontId="15" type="noConversion"/>
  </si>
  <si>
    <t>“2050304职业高中教育”</t>
    <phoneticPr fontId="1" type="noConversion"/>
  </si>
  <si>
    <t>2017-2018学年江门市中职学校困难退伍军人子女资助清算表</t>
    <phoneticPr fontId="15" type="noConversion"/>
  </si>
  <si>
    <t>新会区</t>
    <phoneticPr fontId="15" type="noConversion"/>
  </si>
  <si>
    <t>开平市</t>
    <phoneticPr fontId="15" type="noConversion"/>
  </si>
  <si>
    <t>鹤山市</t>
    <phoneticPr fontId="15" type="noConversion"/>
  </si>
  <si>
    <t>资助年度：2017-2018学年</t>
    <phoneticPr fontId="15" type="noConversion"/>
  </si>
  <si>
    <t>江财教〔2017〕75号提前下达金额</t>
    <phoneticPr fontId="15" type="noConversion"/>
  </si>
  <si>
    <t>2017-2018学年江门市普通高中困难转复退军人子女资助清算表</t>
    <phoneticPr fontId="15" type="noConversion"/>
  </si>
  <si>
    <t>蓬江区</t>
    <phoneticPr fontId="15" type="noConversion"/>
  </si>
  <si>
    <t>小计</t>
    <phoneticPr fontId="15" type="noConversion"/>
  </si>
  <si>
    <t>蓬江区学校</t>
    <phoneticPr fontId="15" type="noConversion"/>
  </si>
  <si>
    <t>江海区学校</t>
    <phoneticPr fontId="15" type="noConversion"/>
  </si>
  <si>
    <t>新会区学校</t>
    <phoneticPr fontId="15" type="noConversion"/>
  </si>
  <si>
    <t>鹤山市学校</t>
    <phoneticPr fontId="15" type="noConversion"/>
  </si>
  <si>
    <t>市直学校</t>
    <phoneticPr fontId="15" type="noConversion"/>
  </si>
  <si>
    <t>江海区</t>
    <phoneticPr fontId="15" type="noConversion"/>
  </si>
  <si>
    <t>新会区</t>
    <phoneticPr fontId="15" type="noConversion"/>
  </si>
  <si>
    <t>台山市</t>
    <phoneticPr fontId="15" type="noConversion"/>
  </si>
  <si>
    <t>台山市学校</t>
    <phoneticPr fontId="15" type="noConversion"/>
  </si>
  <si>
    <t>开平市</t>
    <phoneticPr fontId="15" type="noConversion"/>
  </si>
  <si>
    <t>开平市学校</t>
    <phoneticPr fontId="15" type="noConversion"/>
  </si>
  <si>
    <t>鹤山市</t>
    <phoneticPr fontId="15" type="noConversion"/>
  </si>
  <si>
    <t>恩平市</t>
    <phoneticPr fontId="15" type="noConversion"/>
  </si>
  <si>
    <t>恩平市学校</t>
    <phoneticPr fontId="15" type="noConversion"/>
  </si>
  <si>
    <t>备注：普通高中资助标准为高一年级每生每学年1000元，高二、三年级每生每学年700元。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</si>
</sst>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_ ;_ * \-#,##0.00_ ;_ * &quot;-&quot;??_ ;_ @_ "/>
  </numFmts>
  <fonts count="20"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name val="仿宋_GB2312"/>
      <family val="3"/>
      <charset val="134"/>
    </font>
    <font>
      <sz val="12"/>
      <name val="方正小标宋简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4"/>
      <name val="仿宋_GB2312"/>
      <family val="3"/>
      <charset val="13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1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2" xfId="2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/>
    </xf>
    <xf numFmtId="0" fontId="16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</cellXfs>
  <cellStyles count="7">
    <cellStyle name="常规" xfId="0" builtinId="0"/>
    <cellStyle name="常规 2" xfId="1"/>
    <cellStyle name="常规 3" xfId="2"/>
    <cellStyle name="常规_2017-2018困难转复退军人子女资助资金分配表" xfId="6"/>
    <cellStyle name="千位分隔 2" xfId="3"/>
    <cellStyle name="千位分隔 3" xfId="5"/>
    <cellStyle name="样式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9" sqref="M9:M30"/>
    </sheetView>
  </sheetViews>
  <sheetFormatPr defaultRowHeight="14.25"/>
  <cols>
    <col min="1" max="1" width="7.25" style="24" customWidth="1"/>
    <col min="2" max="2" width="11.125" style="24" customWidth="1"/>
    <col min="3" max="3" width="6.625" style="24" customWidth="1"/>
    <col min="4" max="4" width="5.75" style="24" customWidth="1"/>
    <col min="5" max="5" width="5.375" style="24" customWidth="1"/>
    <col min="6" max="6" width="5.25" style="24" customWidth="1"/>
    <col min="7" max="7" width="9" style="24"/>
    <col min="8" max="8" width="9.625" style="24" customWidth="1"/>
    <col min="9" max="9" width="10.75" style="24" customWidth="1"/>
    <col min="10" max="10" width="9" style="24"/>
    <col min="11" max="11" width="8.625" style="24" customWidth="1"/>
    <col min="12" max="12" width="9" style="24"/>
    <col min="13" max="13" width="4.625" style="24" customWidth="1"/>
    <col min="14" max="16384" width="9" style="24"/>
  </cols>
  <sheetData>
    <row r="1" spans="1:13">
      <c r="A1" s="1" t="s">
        <v>8</v>
      </c>
    </row>
    <row r="2" spans="1:13" ht="30" customHeight="1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9.5" customHeight="1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20.100000000000001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25"/>
      <c r="L4" s="25"/>
    </row>
    <row r="5" spans="1:13" ht="20.100000000000001" customHeight="1">
      <c r="A5" s="56" t="s">
        <v>9</v>
      </c>
      <c r="B5" s="56" t="s">
        <v>10</v>
      </c>
      <c r="C5" s="50" t="s">
        <v>0</v>
      </c>
      <c r="D5" s="55"/>
      <c r="E5" s="55"/>
      <c r="F5" s="55"/>
      <c r="G5" s="50" t="s">
        <v>1</v>
      </c>
      <c r="H5" s="55"/>
      <c r="I5" s="55"/>
      <c r="J5" s="55"/>
      <c r="K5" s="50" t="s">
        <v>45</v>
      </c>
      <c r="L5" s="50" t="s">
        <v>11</v>
      </c>
      <c r="M5" s="50" t="s">
        <v>12</v>
      </c>
    </row>
    <row r="6" spans="1:13" ht="20.100000000000001" customHeight="1">
      <c r="A6" s="57"/>
      <c r="B6" s="57"/>
      <c r="C6" s="50" t="s">
        <v>2</v>
      </c>
      <c r="D6" s="50" t="s">
        <v>3</v>
      </c>
      <c r="E6" s="50"/>
      <c r="F6" s="55"/>
      <c r="G6" s="50" t="s">
        <v>2</v>
      </c>
      <c r="H6" s="50" t="s">
        <v>3</v>
      </c>
      <c r="I6" s="55"/>
      <c r="J6" s="55"/>
      <c r="K6" s="50"/>
      <c r="L6" s="50"/>
      <c r="M6" s="50"/>
    </row>
    <row r="7" spans="1:13" ht="43.5" customHeight="1">
      <c r="A7" s="58"/>
      <c r="B7" s="58"/>
      <c r="C7" s="55"/>
      <c r="D7" s="23" t="s">
        <v>4</v>
      </c>
      <c r="E7" s="23" t="s">
        <v>13</v>
      </c>
      <c r="F7" s="23" t="s">
        <v>14</v>
      </c>
      <c r="G7" s="55"/>
      <c r="H7" s="23" t="s">
        <v>36</v>
      </c>
      <c r="I7" s="23" t="s">
        <v>37</v>
      </c>
      <c r="J7" s="23" t="s">
        <v>38</v>
      </c>
      <c r="K7" s="50"/>
      <c r="L7" s="50"/>
      <c r="M7" s="50"/>
    </row>
    <row r="8" spans="1:13" s="7" customFormat="1" ht="24.95" customHeight="1">
      <c r="A8" s="4" t="s">
        <v>15</v>
      </c>
      <c r="B8" s="5">
        <v>1</v>
      </c>
      <c r="C8" s="6">
        <v>2</v>
      </c>
      <c r="D8" s="5">
        <v>3</v>
      </c>
      <c r="E8" s="6">
        <v>4</v>
      </c>
      <c r="F8" s="5">
        <v>5</v>
      </c>
      <c r="G8" s="6">
        <v>6</v>
      </c>
      <c r="H8" s="5">
        <v>7</v>
      </c>
      <c r="I8" s="6">
        <v>8</v>
      </c>
      <c r="J8" s="5">
        <v>9</v>
      </c>
      <c r="K8" s="6">
        <v>10</v>
      </c>
      <c r="L8" s="6" t="s">
        <v>16</v>
      </c>
      <c r="M8" s="6">
        <v>12</v>
      </c>
    </row>
    <row r="9" spans="1:13" ht="21.95" customHeight="1">
      <c r="A9" s="56" t="s">
        <v>47</v>
      </c>
      <c r="B9" s="40" t="s">
        <v>48</v>
      </c>
      <c r="C9" s="2">
        <f>SUM(C10:C14)</f>
        <v>14</v>
      </c>
      <c r="D9" s="2">
        <f t="shared" ref="D9:J9" si="0">SUM(D10:D14)</f>
        <v>5</v>
      </c>
      <c r="E9" s="2">
        <f t="shared" si="0"/>
        <v>1</v>
      </c>
      <c r="F9" s="2">
        <f t="shared" si="0"/>
        <v>8</v>
      </c>
      <c r="G9" s="2">
        <f t="shared" si="0"/>
        <v>11300</v>
      </c>
      <c r="H9" s="2">
        <f t="shared" si="0"/>
        <v>5650</v>
      </c>
      <c r="I9" s="2">
        <f t="shared" si="0"/>
        <v>3390</v>
      </c>
      <c r="J9" s="2">
        <f t="shared" si="0"/>
        <v>2260</v>
      </c>
      <c r="K9" s="12">
        <f>4900+700</f>
        <v>5600</v>
      </c>
      <c r="L9" s="2">
        <f>H9-K9</f>
        <v>50</v>
      </c>
      <c r="M9" s="50" t="s">
        <v>6</v>
      </c>
    </row>
    <row r="10" spans="1:13" ht="21.95" customHeight="1">
      <c r="A10" s="62"/>
      <c r="B10" s="41" t="s">
        <v>49</v>
      </c>
      <c r="C10" s="42">
        <f>SUM(D10:F10)</f>
        <v>7</v>
      </c>
      <c r="D10" s="42">
        <v>2</v>
      </c>
      <c r="E10" s="42">
        <v>0</v>
      </c>
      <c r="F10" s="42">
        <v>5</v>
      </c>
      <c r="G10" s="42">
        <f>SUM(D10*1000+E10*700+F10*700)</f>
        <v>5500</v>
      </c>
      <c r="H10" s="42">
        <f t="shared" ref="H10:H29" si="1">SUM(G10*0.5)</f>
        <v>2750</v>
      </c>
      <c r="I10" s="42">
        <f t="shared" ref="I10:I29" si="2">SUM(G10*0.3)</f>
        <v>1650</v>
      </c>
      <c r="J10" s="42">
        <f t="shared" ref="J10:J29" si="3">SUM(G10*0.2)</f>
        <v>1100</v>
      </c>
      <c r="K10" s="13"/>
      <c r="L10" s="3"/>
      <c r="M10" s="50"/>
    </row>
    <row r="11" spans="1:13" ht="21.95" customHeight="1">
      <c r="A11" s="62"/>
      <c r="B11" s="41" t="s">
        <v>50</v>
      </c>
      <c r="C11" s="42">
        <f t="shared" ref="C11:C29" si="4">SUM(D11:F11)</f>
        <v>1</v>
      </c>
      <c r="D11" s="42">
        <v>0</v>
      </c>
      <c r="E11" s="42">
        <v>0</v>
      </c>
      <c r="F11" s="42">
        <v>1</v>
      </c>
      <c r="G11" s="42">
        <f t="shared" ref="G11:G29" si="5">SUM(D11*1000+E11*700+F11*700)</f>
        <v>700</v>
      </c>
      <c r="H11" s="42">
        <f t="shared" si="1"/>
        <v>350</v>
      </c>
      <c r="I11" s="42">
        <f t="shared" si="2"/>
        <v>210</v>
      </c>
      <c r="J11" s="42">
        <f t="shared" si="3"/>
        <v>140</v>
      </c>
      <c r="K11" s="13"/>
      <c r="L11" s="3"/>
      <c r="M11" s="50"/>
    </row>
    <row r="12" spans="1:13" ht="21.95" customHeight="1">
      <c r="A12" s="63"/>
      <c r="B12" s="41" t="s">
        <v>51</v>
      </c>
      <c r="C12" s="42">
        <f t="shared" si="4"/>
        <v>2</v>
      </c>
      <c r="D12" s="42">
        <v>1</v>
      </c>
      <c r="E12" s="42">
        <v>1</v>
      </c>
      <c r="F12" s="42">
        <v>0</v>
      </c>
      <c r="G12" s="42">
        <f t="shared" si="5"/>
        <v>1700</v>
      </c>
      <c r="H12" s="42">
        <f t="shared" si="1"/>
        <v>850</v>
      </c>
      <c r="I12" s="42">
        <f t="shared" si="2"/>
        <v>510</v>
      </c>
      <c r="J12" s="42">
        <f t="shared" si="3"/>
        <v>340</v>
      </c>
      <c r="K12" s="13"/>
      <c r="L12" s="3"/>
      <c r="M12" s="50"/>
    </row>
    <row r="13" spans="1:13" ht="21.95" customHeight="1">
      <c r="A13" s="63"/>
      <c r="B13" s="41" t="s">
        <v>52</v>
      </c>
      <c r="C13" s="42">
        <f t="shared" si="4"/>
        <v>1</v>
      </c>
      <c r="D13" s="42">
        <v>1</v>
      </c>
      <c r="E13" s="42">
        <v>0</v>
      </c>
      <c r="F13" s="42">
        <v>0</v>
      </c>
      <c r="G13" s="42">
        <f t="shared" si="5"/>
        <v>1000</v>
      </c>
      <c r="H13" s="42">
        <f t="shared" si="1"/>
        <v>500</v>
      </c>
      <c r="I13" s="42">
        <f t="shared" si="2"/>
        <v>300</v>
      </c>
      <c r="J13" s="42">
        <f t="shared" si="3"/>
        <v>200</v>
      </c>
      <c r="K13" s="13"/>
      <c r="L13" s="3"/>
      <c r="M13" s="50"/>
    </row>
    <row r="14" spans="1:13" ht="21.95" customHeight="1">
      <c r="A14" s="64"/>
      <c r="B14" s="41" t="s">
        <v>53</v>
      </c>
      <c r="C14" s="42">
        <f t="shared" si="4"/>
        <v>3</v>
      </c>
      <c r="D14" s="42">
        <v>1</v>
      </c>
      <c r="E14" s="42">
        <v>0</v>
      </c>
      <c r="F14" s="42">
        <v>2</v>
      </c>
      <c r="G14" s="42">
        <f t="shared" si="5"/>
        <v>2400</v>
      </c>
      <c r="H14" s="42">
        <f t="shared" si="1"/>
        <v>1200</v>
      </c>
      <c r="I14" s="42">
        <f t="shared" si="2"/>
        <v>720</v>
      </c>
      <c r="J14" s="42">
        <f t="shared" si="3"/>
        <v>480</v>
      </c>
      <c r="K14" s="13"/>
      <c r="L14" s="3"/>
      <c r="M14" s="50"/>
    </row>
    <row r="15" spans="1:13" ht="21.95" customHeight="1">
      <c r="A15" s="47" t="s">
        <v>54</v>
      </c>
      <c r="B15" s="41" t="s">
        <v>48</v>
      </c>
      <c r="C15" s="43">
        <f t="shared" ref="C15:J15" si="6">SUM(C16:C17)</f>
        <v>3</v>
      </c>
      <c r="D15" s="43">
        <f t="shared" si="6"/>
        <v>0</v>
      </c>
      <c r="E15" s="43">
        <f t="shared" si="6"/>
        <v>1</v>
      </c>
      <c r="F15" s="43">
        <f t="shared" si="6"/>
        <v>2</v>
      </c>
      <c r="G15" s="43">
        <f t="shared" si="6"/>
        <v>2100</v>
      </c>
      <c r="H15" s="43">
        <f t="shared" si="6"/>
        <v>1050</v>
      </c>
      <c r="I15" s="43">
        <f t="shared" si="6"/>
        <v>630</v>
      </c>
      <c r="J15" s="43">
        <f t="shared" si="6"/>
        <v>420</v>
      </c>
      <c r="K15" s="12">
        <f>2250-700</f>
        <v>1550</v>
      </c>
      <c r="L15" s="2">
        <f>H15-K15</f>
        <v>-500</v>
      </c>
      <c r="M15" s="50"/>
    </row>
    <row r="16" spans="1:13" ht="21.95" customHeight="1">
      <c r="A16" s="48"/>
      <c r="B16" s="41" t="s">
        <v>50</v>
      </c>
      <c r="C16" s="42">
        <f t="shared" si="4"/>
        <v>2</v>
      </c>
      <c r="D16" s="42">
        <v>0</v>
      </c>
      <c r="E16" s="42">
        <v>1</v>
      </c>
      <c r="F16" s="42">
        <v>1</v>
      </c>
      <c r="G16" s="42">
        <f t="shared" si="5"/>
        <v>1400</v>
      </c>
      <c r="H16" s="42">
        <f t="shared" si="1"/>
        <v>700</v>
      </c>
      <c r="I16" s="42">
        <f t="shared" si="2"/>
        <v>420</v>
      </c>
      <c r="J16" s="42">
        <f t="shared" si="3"/>
        <v>280</v>
      </c>
      <c r="K16" s="14"/>
      <c r="L16" s="3"/>
      <c r="M16" s="50"/>
    </row>
    <row r="17" spans="1:13" s="26" customFormat="1" ht="21.95" customHeight="1">
      <c r="A17" s="49"/>
      <c r="B17" s="41" t="s">
        <v>53</v>
      </c>
      <c r="C17" s="42">
        <f t="shared" si="4"/>
        <v>1</v>
      </c>
      <c r="D17" s="44">
        <v>0</v>
      </c>
      <c r="E17" s="44">
        <v>0</v>
      </c>
      <c r="F17" s="44">
        <v>1</v>
      </c>
      <c r="G17" s="42">
        <f t="shared" si="5"/>
        <v>700</v>
      </c>
      <c r="H17" s="42">
        <f t="shared" si="1"/>
        <v>350</v>
      </c>
      <c r="I17" s="42">
        <f t="shared" si="2"/>
        <v>210</v>
      </c>
      <c r="J17" s="42">
        <f t="shared" si="3"/>
        <v>140</v>
      </c>
      <c r="K17" s="27"/>
      <c r="L17" s="28"/>
      <c r="M17" s="50"/>
    </row>
    <row r="18" spans="1:13" ht="21.95" customHeight="1">
      <c r="A18" s="45" t="s">
        <v>55</v>
      </c>
      <c r="B18" s="41" t="s">
        <v>51</v>
      </c>
      <c r="C18" s="43">
        <f t="shared" si="4"/>
        <v>17</v>
      </c>
      <c r="D18" s="43">
        <v>4</v>
      </c>
      <c r="E18" s="43">
        <v>9</v>
      </c>
      <c r="F18" s="43">
        <v>4</v>
      </c>
      <c r="G18" s="43">
        <f t="shared" si="5"/>
        <v>13100</v>
      </c>
      <c r="H18" s="43">
        <f t="shared" si="1"/>
        <v>6550</v>
      </c>
      <c r="I18" s="43">
        <f t="shared" si="2"/>
        <v>3930</v>
      </c>
      <c r="J18" s="43">
        <f t="shared" si="3"/>
        <v>2620</v>
      </c>
      <c r="K18" s="12">
        <v>10300</v>
      </c>
      <c r="L18" s="2">
        <f t="shared" ref="L18:L19" si="7">H18-K18</f>
        <v>-3750</v>
      </c>
      <c r="M18" s="50"/>
    </row>
    <row r="19" spans="1:13" ht="21.95" customHeight="1">
      <c r="A19" s="47" t="s">
        <v>56</v>
      </c>
      <c r="B19" s="41" t="s">
        <v>48</v>
      </c>
      <c r="C19" s="43">
        <f>SUM(C20:C22)</f>
        <v>44</v>
      </c>
      <c r="D19" s="43">
        <f t="shared" ref="D19:J19" si="8">SUM(D20:D22)</f>
        <v>10</v>
      </c>
      <c r="E19" s="43">
        <f t="shared" si="8"/>
        <v>17</v>
      </c>
      <c r="F19" s="43">
        <f t="shared" si="8"/>
        <v>17</v>
      </c>
      <c r="G19" s="43">
        <f t="shared" si="8"/>
        <v>33800</v>
      </c>
      <c r="H19" s="43">
        <f t="shared" si="8"/>
        <v>16900</v>
      </c>
      <c r="I19" s="43">
        <f t="shared" si="8"/>
        <v>10140</v>
      </c>
      <c r="J19" s="43">
        <f t="shared" si="8"/>
        <v>6760</v>
      </c>
      <c r="K19" s="12">
        <v>4400</v>
      </c>
      <c r="L19" s="2">
        <f t="shared" si="7"/>
        <v>12500</v>
      </c>
      <c r="M19" s="50"/>
    </row>
    <row r="20" spans="1:13" ht="21.95" customHeight="1">
      <c r="A20" s="48"/>
      <c r="B20" s="41" t="s">
        <v>57</v>
      </c>
      <c r="C20" s="42">
        <f t="shared" si="4"/>
        <v>42</v>
      </c>
      <c r="D20" s="42">
        <v>10</v>
      </c>
      <c r="E20" s="42">
        <v>15</v>
      </c>
      <c r="F20" s="42">
        <v>17</v>
      </c>
      <c r="G20" s="42">
        <f t="shared" si="5"/>
        <v>32400</v>
      </c>
      <c r="H20" s="42">
        <f t="shared" si="1"/>
        <v>16200</v>
      </c>
      <c r="I20" s="42">
        <f t="shared" si="2"/>
        <v>9720</v>
      </c>
      <c r="J20" s="42">
        <f t="shared" si="3"/>
        <v>6480</v>
      </c>
      <c r="K20" s="14"/>
      <c r="L20" s="3"/>
      <c r="M20" s="50"/>
    </row>
    <row r="21" spans="1:13" ht="21.95" customHeight="1">
      <c r="A21" s="48"/>
      <c r="B21" s="41" t="s">
        <v>49</v>
      </c>
      <c r="C21" s="42">
        <f t="shared" si="4"/>
        <v>1</v>
      </c>
      <c r="D21" s="42">
        <v>0</v>
      </c>
      <c r="E21" s="42">
        <v>1</v>
      </c>
      <c r="F21" s="42">
        <v>0</v>
      </c>
      <c r="G21" s="42">
        <f t="shared" si="5"/>
        <v>700</v>
      </c>
      <c r="H21" s="42">
        <f t="shared" si="1"/>
        <v>350</v>
      </c>
      <c r="I21" s="42">
        <f t="shared" si="2"/>
        <v>210</v>
      </c>
      <c r="J21" s="42">
        <f t="shared" si="3"/>
        <v>140</v>
      </c>
      <c r="K21" s="14"/>
      <c r="L21" s="3"/>
      <c r="M21" s="50"/>
    </row>
    <row r="22" spans="1:13" ht="21.95" customHeight="1">
      <c r="A22" s="49"/>
      <c r="B22" s="41" t="s">
        <v>53</v>
      </c>
      <c r="C22" s="42">
        <f t="shared" si="4"/>
        <v>1</v>
      </c>
      <c r="D22" s="44">
        <v>0</v>
      </c>
      <c r="E22" s="44">
        <v>1</v>
      </c>
      <c r="F22" s="44">
        <v>0</v>
      </c>
      <c r="G22" s="42">
        <f t="shared" si="5"/>
        <v>700</v>
      </c>
      <c r="H22" s="42">
        <f t="shared" si="1"/>
        <v>350</v>
      </c>
      <c r="I22" s="42">
        <f t="shared" si="2"/>
        <v>210</v>
      </c>
      <c r="J22" s="42">
        <f t="shared" si="3"/>
        <v>140</v>
      </c>
      <c r="K22" s="14"/>
      <c r="L22" s="3"/>
      <c r="M22" s="50"/>
    </row>
    <row r="23" spans="1:13" ht="21.95" customHeight="1">
      <c r="A23" s="47" t="s">
        <v>58</v>
      </c>
      <c r="B23" s="41" t="s">
        <v>48</v>
      </c>
      <c r="C23" s="43">
        <f>SUM(C24:C25)</f>
        <v>25</v>
      </c>
      <c r="D23" s="43">
        <f t="shared" ref="D23:J23" si="9">SUM(D24:D25)</f>
        <v>3</v>
      </c>
      <c r="E23" s="43">
        <f t="shared" si="9"/>
        <v>9</v>
      </c>
      <c r="F23" s="43">
        <f t="shared" si="9"/>
        <v>13</v>
      </c>
      <c r="G23" s="43">
        <f t="shared" si="9"/>
        <v>18400</v>
      </c>
      <c r="H23" s="43">
        <f t="shared" si="9"/>
        <v>9200</v>
      </c>
      <c r="I23" s="43">
        <f t="shared" si="9"/>
        <v>5520</v>
      </c>
      <c r="J23" s="43">
        <f t="shared" si="9"/>
        <v>3680</v>
      </c>
      <c r="K23" s="12">
        <v>13400</v>
      </c>
      <c r="L23" s="2">
        <f>H23-K23</f>
        <v>-4200</v>
      </c>
      <c r="M23" s="50"/>
    </row>
    <row r="24" spans="1:13" ht="21.95" customHeight="1">
      <c r="A24" s="48"/>
      <c r="B24" s="41" t="s">
        <v>59</v>
      </c>
      <c r="C24" s="42">
        <f t="shared" si="4"/>
        <v>24</v>
      </c>
      <c r="D24" s="42">
        <v>2</v>
      </c>
      <c r="E24" s="42">
        <v>9</v>
      </c>
      <c r="F24" s="42">
        <v>13</v>
      </c>
      <c r="G24" s="42">
        <f t="shared" si="5"/>
        <v>17400</v>
      </c>
      <c r="H24" s="42">
        <f t="shared" si="1"/>
        <v>8700</v>
      </c>
      <c r="I24" s="42">
        <f t="shared" si="2"/>
        <v>5220</v>
      </c>
      <c r="J24" s="42">
        <f t="shared" si="3"/>
        <v>3480</v>
      </c>
      <c r="K24" s="14"/>
      <c r="L24" s="3"/>
      <c r="M24" s="50"/>
    </row>
    <row r="25" spans="1:13" ht="21.95" customHeight="1">
      <c r="A25" s="49"/>
      <c r="B25" s="41" t="s">
        <v>53</v>
      </c>
      <c r="C25" s="42">
        <f t="shared" si="4"/>
        <v>1</v>
      </c>
      <c r="D25" s="44">
        <v>1</v>
      </c>
      <c r="E25" s="44">
        <v>0</v>
      </c>
      <c r="F25" s="44">
        <v>0</v>
      </c>
      <c r="G25" s="42">
        <f t="shared" si="5"/>
        <v>1000</v>
      </c>
      <c r="H25" s="42">
        <f t="shared" si="1"/>
        <v>500</v>
      </c>
      <c r="I25" s="42">
        <f t="shared" si="2"/>
        <v>300</v>
      </c>
      <c r="J25" s="42">
        <f t="shared" si="3"/>
        <v>200</v>
      </c>
      <c r="K25" s="14"/>
      <c r="L25" s="3"/>
      <c r="M25" s="50"/>
    </row>
    <row r="26" spans="1:13" ht="21.95" customHeight="1">
      <c r="A26" s="47" t="s">
        <v>60</v>
      </c>
      <c r="B26" s="41" t="s">
        <v>48</v>
      </c>
      <c r="C26" s="43">
        <f>SUM(C27:C28)</f>
        <v>14</v>
      </c>
      <c r="D26" s="43">
        <f t="shared" ref="D26:J26" si="10">SUM(D27:D28)</f>
        <v>7</v>
      </c>
      <c r="E26" s="43">
        <f t="shared" si="10"/>
        <v>1</v>
      </c>
      <c r="F26" s="43">
        <f t="shared" si="10"/>
        <v>6</v>
      </c>
      <c r="G26" s="43">
        <f t="shared" si="10"/>
        <v>11900</v>
      </c>
      <c r="H26" s="43">
        <f t="shared" si="10"/>
        <v>5950</v>
      </c>
      <c r="I26" s="43">
        <f t="shared" si="10"/>
        <v>3570</v>
      </c>
      <c r="J26" s="43">
        <f t="shared" si="10"/>
        <v>2380</v>
      </c>
      <c r="K26" s="12">
        <v>7350</v>
      </c>
      <c r="L26" s="2">
        <f t="shared" ref="L26:L30" si="11">H26-K26</f>
        <v>-1400</v>
      </c>
      <c r="M26" s="50"/>
    </row>
    <row r="27" spans="1:13" ht="21.95" customHeight="1">
      <c r="A27" s="48"/>
      <c r="B27" s="41" t="s">
        <v>52</v>
      </c>
      <c r="C27" s="42">
        <f t="shared" si="4"/>
        <v>13</v>
      </c>
      <c r="D27" s="42">
        <v>6</v>
      </c>
      <c r="E27" s="42">
        <v>1</v>
      </c>
      <c r="F27" s="42">
        <v>6</v>
      </c>
      <c r="G27" s="42">
        <f t="shared" si="5"/>
        <v>10900</v>
      </c>
      <c r="H27" s="42">
        <f t="shared" si="1"/>
        <v>5450</v>
      </c>
      <c r="I27" s="42">
        <f t="shared" si="2"/>
        <v>3270</v>
      </c>
      <c r="J27" s="42">
        <f t="shared" si="3"/>
        <v>2180</v>
      </c>
      <c r="K27" s="12"/>
      <c r="L27" s="2"/>
      <c r="M27" s="50"/>
    </row>
    <row r="28" spans="1:13" ht="21.95" customHeight="1">
      <c r="A28" s="49"/>
      <c r="B28" s="41" t="s">
        <v>49</v>
      </c>
      <c r="C28" s="42">
        <f t="shared" si="4"/>
        <v>1</v>
      </c>
      <c r="D28" s="42">
        <v>1</v>
      </c>
      <c r="E28" s="42">
        <v>0</v>
      </c>
      <c r="F28" s="42">
        <v>0</v>
      </c>
      <c r="G28" s="42">
        <f t="shared" si="5"/>
        <v>1000</v>
      </c>
      <c r="H28" s="42">
        <f t="shared" si="1"/>
        <v>500</v>
      </c>
      <c r="I28" s="42">
        <f t="shared" si="2"/>
        <v>300</v>
      </c>
      <c r="J28" s="42">
        <f t="shared" si="3"/>
        <v>200</v>
      </c>
      <c r="K28" s="12"/>
      <c r="L28" s="2"/>
      <c r="M28" s="50"/>
    </row>
    <row r="29" spans="1:13" ht="21.95" customHeight="1">
      <c r="A29" s="41" t="s">
        <v>61</v>
      </c>
      <c r="B29" s="41" t="s">
        <v>62</v>
      </c>
      <c r="C29" s="43">
        <f t="shared" si="4"/>
        <v>13</v>
      </c>
      <c r="D29" s="43">
        <v>4</v>
      </c>
      <c r="E29" s="43">
        <v>3</v>
      </c>
      <c r="F29" s="43">
        <v>6</v>
      </c>
      <c r="G29" s="43">
        <f t="shared" si="5"/>
        <v>10300</v>
      </c>
      <c r="H29" s="43">
        <f t="shared" si="1"/>
        <v>5150</v>
      </c>
      <c r="I29" s="43">
        <f t="shared" si="2"/>
        <v>3090</v>
      </c>
      <c r="J29" s="43">
        <f t="shared" si="3"/>
        <v>2060</v>
      </c>
      <c r="K29" s="12">
        <v>9850</v>
      </c>
      <c r="L29" s="2">
        <f t="shared" si="11"/>
        <v>-4700</v>
      </c>
      <c r="M29" s="50"/>
    </row>
    <row r="30" spans="1:13" ht="21.95" customHeight="1">
      <c r="A30" s="51" t="s">
        <v>5</v>
      </c>
      <c r="B30" s="52"/>
      <c r="C30" s="46">
        <f>SUM(C9+C15+C18+C19+C23+C26+C29)</f>
        <v>130</v>
      </c>
      <c r="D30" s="46">
        <f t="shared" ref="D30:J30" si="12">SUM(D9+D15+D18+D19+D23+D26+D29)</f>
        <v>33</v>
      </c>
      <c r="E30" s="46">
        <f t="shared" si="12"/>
        <v>41</v>
      </c>
      <c r="F30" s="46">
        <f t="shared" si="12"/>
        <v>56</v>
      </c>
      <c r="G30" s="46">
        <f t="shared" si="12"/>
        <v>100900</v>
      </c>
      <c r="H30" s="46">
        <f t="shared" si="12"/>
        <v>50450</v>
      </c>
      <c r="I30" s="46">
        <f t="shared" si="12"/>
        <v>30270</v>
      </c>
      <c r="J30" s="46">
        <f t="shared" si="12"/>
        <v>20180</v>
      </c>
      <c r="K30" s="12">
        <v>52450</v>
      </c>
      <c r="L30" s="2">
        <f t="shared" si="11"/>
        <v>-2000</v>
      </c>
      <c r="M30" s="5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 s="53" t="s">
        <v>63</v>
      </c>
      <c r="B32" s="53"/>
      <c r="C32" s="53"/>
      <c r="D32" s="53"/>
      <c r="E32" s="53"/>
      <c r="F32" s="53"/>
      <c r="G32" s="53"/>
      <c r="H32" s="53"/>
      <c r="I32" s="53"/>
      <c r="J32" s="53"/>
    </row>
  </sheetData>
  <autoFilter ref="A8:U30"/>
  <mergeCells count="22">
    <mergeCell ref="A32:J32"/>
    <mergeCell ref="A2:M2"/>
    <mergeCell ref="C5:F5"/>
    <mergeCell ref="C6:C7"/>
    <mergeCell ref="D6:F6"/>
    <mergeCell ref="A5:A7"/>
    <mergeCell ref="B5:B7"/>
    <mergeCell ref="G5:J5"/>
    <mergeCell ref="G6:G7"/>
    <mergeCell ref="M5:M7"/>
    <mergeCell ref="K5:K7"/>
    <mergeCell ref="A3:M3"/>
    <mergeCell ref="L5:L7"/>
    <mergeCell ref="H6:J6"/>
    <mergeCell ref="A4:J4"/>
    <mergeCell ref="A9:A14"/>
    <mergeCell ref="A15:A17"/>
    <mergeCell ref="A19:A22"/>
    <mergeCell ref="A23:A25"/>
    <mergeCell ref="M9:M30"/>
    <mergeCell ref="A30:B30"/>
    <mergeCell ref="A26:A28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J19"/>
  <sheetViews>
    <sheetView tabSelected="1" workbookViewId="0">
      <selection activeCell="N12" sqref="N12"/>
    </sheetView>
  </sheetViews>
  <sheetFormatPr defaultRowHeight="14.25"/>
  <cols>
    <col min="1" max="1" width="5.625" style="24" customWidth="1"/>
    <col min="2" max="2" width="18" style="24" customWidth="1"/>
    <col min="3" max="5" width="8.625" style="24" customWidth="1"/>
    <col min="6" max="9" width="10.625" style="24" customWidth="1"/>
    <col min="10" max="10" width="12.25" style="24" customWidth="1"/>
    <col min="11" max="16384" width="9" style="24"/>
  </cols>
  <sheetData>
    <row r="1" spans="1:10" ht="18.75" customHeight="1">
      <c r="A1" s="65" t="s">
        <v>17</v>
      </c>
      <c r="B1" s="65"/>
    </row>
    <row r="2" spans="1:10" ht="24.75" customHeight="1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27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6.5" customHeight="1">
      <c r="A4" s="8"/>
      <c r="B4" s="8"/>
      <c r="C4" s="8"/>
      <c r="D4" s="9"/>
      <c r="E4" s="9"/>
      <c r="F4" s="8"/>
      <c r="G4" s="8"/>
    </row>
    <row r="5" spans="1:10" s="31" customFormat="1" ht="39.950000000000003" customHeight="1">
      <c r="A5" s="74" t="s">
        <v>18</v>
      </c>
      <c r="B5" s="76" t="s">
        <v>19</v>
      </c>
      <c r="C5" s="56" t="s">
        <v>20</v>
      </c>
      <c r="D5" s="67" t="s">
        <v>21</v>
      </c>
      <c r="E5" s="68"/>
      <c r="F5" s="56" t="s">
        <v>22</v>
      </c>
      <c r="G5" s="56" t="s">
        <v>23</v>
      </c>
      <c r="H5" s="50" t="s">
        <v>45</v>
      </c>
      <c r="I5" s="50" t="s">
        <v>24</v>
      </c>
      <c r="J5" s="50" t="s">
        <v>25</v>
      </c>
    </row>
    <row r="6" spans="1:10" s="31" customFormat="1" ht="39.950000000000003" customHeight="1">
      <c r="A6" s="75"/>
      <c r="B6" s="77"/>
      <c r="C6" s="73"/>
      <c r="D6" s="23" t="s">
        <v>26</v>
      </c>
      <c r="E6" s="23" t="s">
        <v>27</v>
      </c>
      <c r="F6" s="73"/>
      <c r="G6" s="73"/>
      <c r="H6" s="50"/>
      <c r="I6" s="50"/>
      <c r="J6" s="50"/>
    </row>
    <row r="7" spans="1:10" s="31" customFormat="1" ht="30" customHeight="1">
      <c r="A7" s="6" t="s">
        <v>28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 t="s">
        <v>29</v>
      </c>
      <c r="J7" s="6">
        <v>9</v>
      </c>
    </row>
    <row r="8" spans="1:10" s="31" customFormat="1" ht="30" customHeight="1">
      <c r="A8" s="11">
        <v>1</v>
      </c>
      <c r="B8" s="10" t="s">
        <v>30</v>
      </c>
      <c r="C8" s="15">
        <v>8</v>
      </c>
      <c r="D8" s="15">
        <v>2</v>
      </c>
      <c r="E8" s="15">
        <v>6</v>
      </c>
      <c r="F8" s="15">
        <v>12000</v>
      </c>
      <c r="G8" s="15">
        <v>0</v>
      </c>
      <c r="H8" s="15">
        <v>12000</v>
      </c>
      <c r="I8" s="15"/>
      <c r="J8" s="23"/>
    </row>
    <row r="9" spans="1:10" s="39" customFormat="1" ht="30" customHeight="1">
      <c r="A9" s="19"/>
      <c r="B9" s="20" t="s">
        <v>31</v>
      </c>
      <c r="C9" s="32">
        <v>1</v>
      </c>
      <c r="D9" s="21">
        <v>1</v>
      </c>
      <c r="E9" s="32">
        <v>0</v>
      </c>
      <c r="F9" s="21">
        <f>SUM(C9*1500)</f>
        <v>1500</v>
      </c>
      <c r="G9" s="21">
        <v>0</v>
      </c>
      <c r="H9" s="21">
        <v>1500</v>
      </c>
      <c r="I9" s="21"/>
      <c r="J9" s="22" t="s">
        <v>39</v>
      </c>
    </row>
    <row r="10" spans="1:10" s="39" customFormat="1" ht="30" customHeight="1">
      <c r="A10" s="19"/>
      <c r="B10" s="20" t="s">
        <v>32</v>
      </c>
      <c r="C10" s="21">
        <v>1</v>
      </c>
      <c r="D10" s="21">
        <v>0</v>
      </c>
      <c r="E10" s="21">
        <v>1</v>
      </c>
      <c r="F10" s="21">
        <f>SUM(C10*1500)</f>
        <v>1500</v>
      </c>
      <c r="G10" s="21">
        <v>0</v>
      </c>
      <c r="H10" s="21">
        <v>1500</v>
      </c>
      <c r="I10" s="21"/>
      <c r="J10" s="22" t="s">
        <v>7</v>
      </c>
    </row>
    <row r="11" spans="1:10" s="39" customFormat="1" ht="30" customHeight="1">
      <c r="A11" s="19"/>
      <c r="B11" s="20" t="s">
        <v>33</v>
      </c>
      <c r="C11" s="21">
        <v>5</v>
      </c>
      <c r="D11" s="21">
        <v>1</v>
      </c>
      <c r="E11" s="21">
        <v>4</v>
      </c>
      <c r="F11" s="21">
        <f>SUM(C11*1500)</f>
        <v>7500</v>
      </c>
      <c r="G11" s="21">
        <v>0</v>
      </c>
      <c r="H11" s="21">
        <v>7500</v>
      </c>
      <c r="I11" s="21"/>
      <c r="J11" s="22" t="s">
        <v>7</v>
      </c>
    </row>
    <row r="12" spans="1:10" s="39" customFormat="1" ht="30" customHeight="1">
      <c r="A12" s="19"/>
      <c r="B12" s="20" t="s">
        <v>34</v>
      </c>
      <c r="C12" s="21">
        <v>1</v>
      </c>
      <c r="D12" s="21">
        <v>0</v>
      </c>
      <c r="E12" s="21">
        <v>1</v>
      </c>
      <c r="F12" s="21">
        <f>SUM(C12*1500)</f>
        <v>1500</v>
      </c>
      <c r="G12" s="21">
        <v>0</v>
      </c>
      <c r="H12" s="21">
        <v>1500</v>
      </c>
      <c r="I12" s="21"/>
      <c r="J12" s="22" t="s">
        <v>7</v>
      </c>
    </row>
    <row r="13" spans="1:10" s="31" customFormat="1" ht="30" customHeight="1">
      <c r="A13" s="11">
        <v>2</v>
      </c>
      <c r="B13" s="10" t="s">
        <v>41</v>
      </c>
      <c r="C13" s="36">
        <v>1</v>
      </c>
      <c r="D13" s="36">
        <v>0</v>
      </c>
      <c r="E13" s="36">
        <v>1</v>
      </c>
      <c r="F13" s="16"/>
      <c r="G13" s="16">
        <v>1500</v>
      </c>
      <c r="H13" s="33"/>
      <c r="I13" s="33"/>
      <c r="J13" s="23"/>
    </row>
    <row r="14" spans="1:10" s="31" customFormat="1" ht="30" customHeight="1">
      <c r="A14" s="11">
        <v>3</v>
      </c>
      <c r="B14" s="10" t="s">
        <v>42</v>
      </c>
      <c r="C14" s="36">
        <v>1</v>
      </c>
      <c r="D14" s="37">
        <v>0</v>
      </c>
      <c r="E14" s="37">
        <v>1</v>
      </c>
      <c r="F14" s="17"/>
      <c r="G14" s="35">
        <v>1500</v>
      </c>
      <c r="H14" s="33"/>
      <c r="I14" s="33"/>
      <c r="J14" s="34"/>
    </row>
    <row r="15" spans="1:10" s="31" customFormat="1" ht="30" customHeight="1">
      <c r="A15" s="11">
        <v>4</v>
      </c>
      <c r="B15" s="10" t="s">
        <v>43</v>
      </c>
      <c r="C15" s="36">
        <v>2</v>
      </c>
      <c r="D15" s="37">
        <v>0</v>
      </c>
      <c r="E15" s="37">
        <v>2</v>
      </c>
      <c r="F15" s="17"/>
      <c r="G15" s="16">
        <v>3000</v>
      </c>
      <c r="H15" s="33"/>
      <c r="I15" s="33"/>
      <c r="J15" s="23"/>
    </row>
    <row r="16" spans="1:10" s="31" customFormat="1" ht="30" customHeight="1">
      <c r="A16" s="67" t="s">
        <v>35</v>
      </c>
      <c r="B16" s="68"/>
      <c r="C16" s="16">
        <f>SUM(C8,C13:C15)</f>
        <v>12</v>
      </c>
      <c r="D16" s="38">
        <f t="shared" ref="D16:E16" si="0">SUM(D8,D13:D15)</f>
        <v>2</v>
      </c>
      <c r="E16" s="38">
        <f t="shared" si="0"/>
        <v>10</v>
      </c>
      <c r="F16" s="38">
        <v>12000</v>
      </c>
      <c r="G16" s="18">
        <f>SUM(G13:G15)</f>
        <v>6000</v>
      </c>
      <c r="H16" s="33"/>
      <c r="I16" s="33"/>
      <c r="J16" s="33"/>
    </row>
    <row r="17" spans="1:7" ht="30" customHeight="1">
      <c r="A17" s="69"/>
      <c r="B17" s="69"/>
      <c r="C17" s="69"/>
      <c r="D17" s="69"/>
      <c r="E17" s="69"/>
      <c r="F17" s="69"/>
      <c r="G17" s="70"/>
    </row>
    <row r="18" spans="1:7" s="26" customFormat="1" ht="22.5" customHeight="1">
      <c r="B18" s="29"/>
      <c r="C18" s="30"/>
      <c r="D18" s="30"/>
      <c r="E18" s="30"/>
      <c r="F18" s="30"/>
    </row>
    <row r="19" spans="1:7" ht="42.75" customHeight="1">
      <c r="A19" s="66"/>
      <c r="B19" s="66"/>
      <c r="C19" s="66"/>
      <c r="D19" s="66"/>
      <c r="E19" s="66"/>
      <c r="F19" s="66"/>
      <c r="G19" s="66"/>
    </row>
  </sheetData>
  <mergeCells count="15">
    <mergeCell ref="A1:B1"/>
    <mergeCell ref="A19:G19"/>
    <mergeCell ref="A16:B16"/>
    <mergeCell ref="A17:G17"/>
    <mergeCell ref="A2:J2"/>
    <mergeCell ref="A3:J3"/>
    <mergeCell ref="H5:H6"/>
    <mergeCell ref="I5:I6"/>
    <mergeCell ref="J5:J6"/>
    <mergeCell ref="G5:G6"/>
    <mergeCell ref="A5:A6"/>
    <mergeCell ref="B5:B6"/>
    <mergeCell ref="C5:C6"/>
    <mergeCell ref="D5:E5"/>
    <mergeCell ref="F5:F6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全市普高 (资金分配表)</vt:lpstr>
      <vt:lpstr>全市中职学校 </vt:lpstr>
      <vt:lpstr>'全市普高 (资金分配表)'!Print_Area</vt:lpstr>
      <vt:lpstr>'全市中职学校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穆馨</dc:creator>
  <cp:lastModifiedBy>吴振标</cp:lastModifiedBy>
  <cp:lastPrinted>2017-03-08T02:00:33Z</cp:lastPrinted>
  <dcterms:created xsi:type="dcterms:W3CDTF">2016-01-26T08:13:19Z</dcterms:created>
  <dcterms:modified xsi:type="dcterms:W3CDTF">2019-01-22T08:00:18Z</dcterms:modified>
</cp:coreProperties>
</file>