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240" windowWidth="8505" windowHeight="4410"/>
  </bookViews>
  <sheets>
    <sheet name="Sheet1 (2)" sheetId="4" r:id="rId1"/>
    <sheet name="Sheet2" sheetId="2" r:id="rId2"/>
    <sheet name="Sheet3" sheetId="3" r:id="rId3"/>
  </sheets>
  <definedNames>
    <definedName name="_xlnm._FilterDatabase" localSheetId="0" hidden="1">'Sheet1 (2)'!$A$5:$W$27</definedName>
    <definedName name="_xlnm.Print_Area" localSheetId="0">'Sheet1 (2)'!$A$1:$Q$27</definedName>
    <definedName name="_xlnm.Print_Titles" localSheetId="0">'Sheet1 (2)'!$2:$5</definedName>
  </definedNames>
  <calcPr calcId="145621"/>
</workbook>
</file>

<file path=xl/calcChain.xml><?xml version="1.0" encoding="utf-8"?>
<calcChain xmlns="http://schemas.openxmlformats.org/spreadsheetml/2006/main">
  <c r="H7" i="4" l="1"/>
  <c r="M9" i="4"/>
  <c r="M8" i="4"/>
  <c r="L7" i="4"/>
  <c r="J7" i="4"/>
  <c r="D8" i="4"/>
  <c r="M7" i="4" l="1"/>
  <c r="L23" i="4"/>
  <c r="G7" i="4" l="1"/>
  <c r="F7" i="4"/>
  <c r="E7" i="4"/>
  <c r="D7" i="4"/>
  <c r="H10" i="4" l="1"/>
  <c r="H6" i="4" s="1"/>
  <c r="M24" i="4"/>
  <c r="J23" i="4"/>
  <c r="L21" i="4"/>
  <c r="J21" i="4"/>
  <c r="L17" i="4"/>
  <c r="J17" i="4"/>
  <c r="L13" i="4"/>
  <c r="J13" i="4"/>
  <c r="L11" i="4"/>
  <c r="J11" i="4"/>
  <c r="M27" i="4"/>
  <c r="M25" i="4"/>
  <c r="M22" i="4"/>
  <c r="M21" i="4" s="1"/>
  <c r="M20" i="4"/>
  <c r="M19" i="4"/>
  <c r="M18" i="4"/>
  <c r="M16" i="4"/>
  <c r="M15" i="4"/>
  <c r="M14" i="4"/>
  <c r="M12" i="4"/>
  <c r="M11" i="4" s="1"/>
  <c r="M23" i="4" l="1"/>
  <c r="J10" i="4"/>
  <c r="J6" i="4" s="1"/>
  <c r="L10" i="4"/>
  <c r="L6" i="4" s="1"/>
  <c r="M13" i="4"/>
  <c r="M17" i="4"/>
  <c r="P23" i="4"/>
  <c r="G23" i="4"/>
  <c r="F23" i="4"/>
  <c r="E23" i="4"/>
  <c r="D23" i="4"/>
  <c r="P21" i="4"/>
  <c r="G21" i="4"/>
  <c r="F21" i="4"/>
  <c r="E21" i="4"/>
  <c r="D21" i="4"/>
  <c r="P17" i="4"/>
  <c r="G17" i="4"/>
  <c r="F17" i="4"/>
  <c r="E17" i="4"/>
  <c r="D17" i="4"/>
  <c r="P13" i="4"/>
  <c r="G13" i="4"/>
  <c r="F13" i="4"/>
  <c r="E13" i="4"/>
  <c r="D13" i="4"/>
  <c r="P11" i="4"/>
  <c r="G11" i="4"/>
  <c r="F11" i="4"/>
  <c r="E11" i="4"/>
  <c r="D11" i="4"/>
  <c r="D10" i="4" l="1"/>
  <c r="D6" i="4" s="1"/>
  <c r="P6" i="4"/>
  <c r="M10" i="4"/>
  <c r="M6" i="4" s="1"/>
  <c r="E10" i="4"/>
  <c r="E6" i="4" s="1"/>
  <c r="F10" i="4"/>
  <c r="F6" i="4" s="1"/>
  <c r="G10" i="4"/>
  <c r="G6" i="4" s="1"/>
</calcChain>
</file>

<file path=xl/sharedStrings.xml><?xml version="1.0" encoding="utf-8"?>
<sst xmlns="http://schemas.openxmlformats.org/spreadsheetml/2006/main" count="99" uniqueCount="69">
  <si>
    <t>附件：</t>
    <phoneticPr fontId="1" type="noConversion"/>
  </si>
  <si>
    <t>单位:万元</t>
    <phoneticPr fontId="4" type="noConversion"/>
  </si>
  <si>
    <t>序号</t>
    <phoneticPr fontId="4" type="noConversion"/>
  </si>
  <si>
    <t>总投资</t>
    <phoneticPr fontId="4" type="noConversion"/>
  </si>
  <si>
    <t>备注</t>
    <phoneticPr fontId="4" type="noConversion"/>
  </si>
  <si>
    <t>合　计</t>
    <phoneticPr fontId="4" type="noConversion"/>
  </si>
  <si>
    <t>台山市</t>
    <phoneticPr fontId="4" type="noConversion"/>
  </si>
  <si>
    <t>恩平市</t>
    <phoneticPr fontId="4" type="noConversion"/>
  </si>
  <si>
    <t>蓬江区</t>
    <phoneticPr fontId="4" type="noConversion"/>
  </si>
  <si>
    <t>杜阮镇中和村委会罗山村农耕桥工程</t>
    <phoneticPr fontId="1" type="noConversion"/>
  </si>
  <si>
    <t xml:space="preserve">端芬镇隆文村委会朗坡村文化室工程 </t>
    <phoneticPr fontId="1" type="noConversion"/>
  </si>
  <si>
    <t>端芬镇寻皇村委会红旗村道路工程</t>
    <phoneticPr fontId="1" type="noConversion"/>
  </si>
  <si>
    <t>端芬镇寻皇村委会前进村道路工程</t>
    <phoneticPr fontId="1" type="noConversion"/>
  </si>
  <si>
    <t>建设文化室93平方米</t>
    <phoneticPr fontId="1" type="noConversion"/>
  </si>
  <si>
    <t>开平市</t>
    <phoneticPr fontId="1" type="noConversion"/>
  </si>
  <si>
    <t xml:space="preserve">苍城镇新村村委会机耕道工程 </t>
    <phoneticPr fontId="1" type="noConversion"/>
  </si>
  <si>
    <t xml:space="preserve">大沙镇大塘村委会大塘村公路工程 </t>
    <phoneticPr fontId="1" type="noConversion"/>
  </si>
  <si>
    <t>龙胜镇黄村村委会南昌村公路工程</t>
    <phoneticPr fontId="1" type="noConversion"/>
  </si>
  <si>
    <t>建设机耕道1.2公里</t>
    <phoneticPr fontId="1" type="noConversion"/>
  </si>
  <si>
    <t>鹤山市</t>
    <phoneticPr fontId="1" type="noConversion"/>
  </si>
  <si>
    <t>鹤城镇鹤城村委会鹤昌村排污工程</t>
    <phoneticPr fontId="1" type="noConversion"/>
  </si>
  <si>
    <t>那吉镇大莲村委会向阳村道路工程</t>
    <phoneticPr fontId="1" type="noConversion"/>
  </si>
  <si>
    <t>库区基金</t>
    <phoneticPr fontId="1" type="noConversion"/>
  </si>
  <si>
    <t>建设农耕桥</t>
    <phoneticPr fontId="1" type="noConversion"/>
  </si>
  <si>
    <t>移民补助（2082201）</t>
  </si>
  <si>
    <t>移民补助（2082201）</t>
    <phoneticPr fontId="1" type="noConversion"/>
  </si>
  <si>
    <t>大中型水库移民后期扶持专项支出（2130321）</t>
  </si>
  <si>
    <t>大中型水库移民后期扶持专项支出（2130321）</t>
    <phoneticPr fontId="1" type="noConversion"/>
  </si>
  <si>
    <t>建设道路350米</t>
    <phoneticPr fontId="1" type="noConversion"/>
  </si>
  <si>
    <t>建设道路100米</t>
    <phoneticPr fontId="1" type="noConversion"/>
  </si>
  <si>
    <t>建设道路235米</t>
    <phoneticPr fontId="1" type="noConversion"/>
  </si>
  <si>
    <t>建设道路363米</t>
    <phoneticPr fontId="1" type="noConversion"/>
  </si>
  <si>
    <t>新建砼路面、排水管及挡土墙</t>
    <phoneticPr fontId="1" type="noConversion"/>
  </si>
  <si>
    <t>三峡移民村排污工程</t>
    <phoneticPr fontId="1" type="noConversion"/>
  </si>
  <si>
    <t>新建砼路面</t>
    <phoneticPr fontId="1" type="noConversion"/>
  </si>
  <si>
    <t>县级及以下
地方自筹</t>
    <phoneticPr fontId="4" type="noConversion"/>
  </si>
  <si>
    <t>2018年度大中型水库移民后期扶持资金（市级统筹部分）安排情况表</t>
    <phoneticPr fontId="1" type="noConversion"/>
  </si>
  <si>
    <t>其中：</t>
    <phoneticPr fontId="1" type="noConversion"/>
  </si>
  <si>
    <t xml:space="preserve">良西镇龙山村委会上落西村其他工程 </t>
    <phoneticPr fontId="1" type="noConversion"/>
  </si>
  <si>
    <t>指标处理</t>
    <phoneticPr fontId="1" type="noConversion"/>
  </si>
  <si>
    <r>
      <rPr>
        <sz val="11"/>
        <color rgb="FF9C0006"/>
        <rFont val="宋体"/>
        <family val="3"/>
        <charset val="134"/>
      </rPr>
      <t>①</t>
    </r>
    <r>
      <rPr>
        <sz val="11"/>
        <color rgb="FF9C0006"/>
        <rFont val="宋体"/>
        <family val="2"/>
        <charset val="134"/>
        <scheme val="minor"/>
      </rPr>
      <t>农业科：做单位指标调剂，将市水务局上年结转单位指标3.93万元调整成要下的指标；②预算科：审核；</t>
    </r>
    <r>
      <rPr>
        <sz val="11"/>
        <color rgb="FF9C0006"/>
        <rFont val="宋体"/>
        <family val="3"/>
        <charset val="134"/>
      </rPr>
      <t>③国库科：出具财政应返还额度收回通知单</t>
    </r>
    <phoneticPr fontId="1" type="noConversion"/>
  </si>
  <si>
    <r>
      <t xml:space="preserve">本次下达资金
</t>
    </r>
    <r>
      <rPr>
        <b/>
        <sz val="10"/>
        <color rgb="FFFF0000"/>
        <rFont val="宋体"/>
        <family val="3"/>
        <charset val="134"/>
      </rPr>
      <t>(市级统筹部分)</t>
    </r>
    <phoneticPr fontId="1" type="noConversion"/>
  </si>
  <si>
    <t>二</t>
    <phoneticPr fontId="1" type="noConversion"/>
  </si>
  <si>
    <t>各市（区）小计</t>
    <phoneticPr fontId="1" type="noConversion"/>
  </si>
  <si>
    <t>（一）</t>
    <phoneticPr fontId="4" type="noConversion"/>
  </si>
  <si>
    <t>（二）</t>
    <phoneticPr fontId="4" type="noConversion"/>
  </si>
  <si>
    <t>（三）</t>
    <phoneticPr fontId="1" type="noConversion"/>
  </si>
  <si>
    <t>（四）</t>
    <phoneticPr fontId="1" type="noConversion"/>
  </si>
  <si>
    <t>（五）</t>
    <phoneticPr fontId="4" type="noConversion"/>
  </si>
  <si>
    <t>市级统筹部分</t>
    <phoneticPr fontId="1" type="noConversion"/>
  </si>
  <si>
    <t>市（县）别</t>
    <phoneticPr fontId="4" type="noConversion"/>
  </si>
  <si>
    <t>项目建设内容</t>
    <phoneticPr fontId="4" type="noConversion"/>
  </si>
  <si>
    <t>一</t>
    <phoneticPr fontId="1" type="noConversion"/>
  </si>
  <si>
    <t>市本级小计</t>
    <phoneticPr fontId="1" type="noConversion"/>
  </si>
  <si>
    <t>（一）</t>
    <phoneticPr fontId="1" type="noConversion"/>
  </si>
  <si>
    <t>应下达资金金额</t>
    <phoneticPr fontId="1" type="noConversion"/>
  </si>
  <si>
    <t>江财农〔2017〕4号已下达资金</t>
  </si>
  <si>
    <t>江财农〔2018〕30号已下达资金</t>
  </si>
  <si>
    <t>由江财农〔2018〕30号调整下达</t>
  </si>
  <si>
    <t>由江财农〔2017〕4号调整下达</t>
  </si>
  <si>
    <t>1.由江财农〔2018〕30号调整下达；
2.库区基金25万元，2018年6月已以江财农〔2018〕70号安排给鹤山市。列政府性基金预算支出功能分类科目“2136601 基础设施建设和经济发展”。</t>
    <phoneticPr fontId="1" type="noConversion"/>
  </si>
  <si>
    <t>1.以江财农〔2017〕4号下达市本级资金的结余金额3.93万元，本次由市本级调整至恩平市使用。
2.江财农〔2018〕30号下达市本级的资金206.94万元，本次调整至各有关市（区），其中蓬江区20.87万元、台山市50万元、开平市70万元、鹤山市15万元、恩平市51.07万元。</t>
    <phoneticPr fontId="1" type="noConversion"/>
  </si>
  <si>
    <t>功能分类科目</t>
  </si>
  <si>
    <t>功能分类科目</t>
    <phoneticPr fontId="1" type="noConversion"/>
  </si>
  <si>
    <t>移民补助（2082201）</t>
    <phoneticPr fontId="1" type="noConversion"/>
  </si>
  <si>
    <t>已下达资金</t>
    <phoneticPr fontId="1" type="noConversion"/>
  </si>
  <si>
    <t>江门市水务局</t>
    <phoneticPr fontId="1" type="noConversion"/>
  </si>
  <si>
    <t>金额</t>
    <phoneticPr fontId="1" type="noConversion"/>
  </si>
  <si>
    <t>本次调整下达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</si>
</sst>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_(* #,##0.00_);_(* \(#,##0.00\);_(* &quot;-&quot;??_);_(@_)"/>
    <numFmt numFmtId="177" formatCode="0.00_);[Red]\(0.00\)"/>
    <numFmt numFmtId="178" formatCode="0.00_ "/>
    <numFmt numFmtId="179" formatCode="0.000_ "/>
    <numFmt numFmtId="180" formatCode="_ * #,##0.000_ ;_ * \-#,##0.000_ ;_ * &quot;-&quot;??_ ;_ @_ "/>
  </numFmts>
  <fonts count="14" x14ac:knownFonts="1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name val="仿宋_GB2312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  <scheme val="maj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黑体"/>
      <family val="3"/>
      <charset val="134"/>
    </font>
    <font>
      <sz val="11"/>
      <color rgb="FF9C0006"/>
      <name val="宋体"/>
      <family val="2"/>
      <charset val="134"/>
      <scheme val="minor"/>
    </font>
    <font>
      <b/>
      <sz val="10"/>
      <color rgb="FFFF0000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64">
    <xf numFmtId="0" fontId="0" fillId="0" borderId="0" xfId="0"/>
    <xf numFmtId="0" fontId="7" fillId="0" borderId="0" xfId="0" applyFont="1" applyFill="1" applyAlignment="1">
      <alignment vertical="center"/>
    </xf>
    <xf numFmtId="0" fontId="0" fillId="0" borderId="0" xfId="0" applyFill="1"/>
    <xf numFmtId="43" fontId="0" fillId="0" borderId="0" xfId="1" applyFont="1" applyFill="1" applyAlignment="1"/>
    <xf numFmtId="43" fontId="13" fillId="0" borderId="0" xfId="1" applyFont="1" applyFill="1" applyAlignment="1"/>
    <xf numFmtId="0" fontId="1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43" fontId="3" fillId="0" borderId="0" xfId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177" fontId="7" fillId="0" borderId="1" xfId="1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right" vertical="center" wrapText="1"/>
    </xf>
    <xf numFmtId="43" fontId="6" fillId="0" borderId="1" xfId="1" applyFont="1" applyFill="1" applyBorder="1" applyAlignment="1">
      <alignment horizontal="right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180" fontId="7" fillId="0" borderId="2" xfId="1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 wrapText="1"/>
    </xf>
    <xf numFmtId="180" fontId="7" fillId="0" borderId="1" xfId="1" applyNumberFormat="1" applyFont="1" applyFill="1" applyBorder="1" applyAlignment="1">
      <alignment horizontal="center" vertical="center" wrapText="1"/>
    </xf>
    <xf numFmtId="0" fontId="9" fillId="0" borderId="0" xfId="2" applyFill="1" applyAlignment="1">
      <alignment horizontal="left" vertical="center"/>
    </xf>
    <xf numFmtId="43" fontId="12" fillId="0" borderId="0" xfId="2" applyNumberFormat="1" applyFont="1" applyFill="1" applyAlignment="1">
      <alignment horizontal="left" vertical="center" wrapText="1"/>
    </xf>
    <xf numFmtId="43" fontId="9" fillId="0" borderId="0" xfId="2" applyNumberFormat="1" applyFill="1" applyAlignment="1">
      <alignment horizontal="left" vertical="center"/>
    </xf>
    <xf numFmtId="178" fontId="7" fillId="0" borderId="1" xfId="1" applyNumberFormat="1" applyFont="1" applyFill="1" applyBorder="1" applyAlignment="1">
      <alignment horizontal="center" vertical="center" wrapText="1"/>
    </xf>
    <xf numFmtId="179" fontId="7" fillId="0" borderId="1" xfId="1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43" fontId="6" fillId="0" borderId="5" xfId="1" applyFont="1" applyFill="1" applyBorder="1" applyAlignment="1">
      <alignment horizontal="center" vertical="center" wrapText="1"/>
    </xf>
    <xf numFmtId="43" fontId="6" fillId="0" borderId="6" xfId="1" applyFont="1" applyFill="1" applyBorder="1" applyAlignment="1">
      <alignment horizontal="center" vertical="center" wrapText="1"/>
    </xf>
    <xf numFmtId="177" fontId="7" fillId="0" borderId="2" xfId="1" applyNumberFormat="1" applyFont="1" applyFill="1" applyBorder="1" applyAlignment="1">
      <alignment horizontal="center" vertical="center" wrapText="1"/>
    </xf>
    <xf numFmtId="177" fontId="7" fillId="0" borderId="3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43" fontId="6" fillId="0" borderId="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3">
    <cellStyle name="差" xfId="2" builtinId="27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Zeros="0" tabSelected="1" workbookViewId="0">
      <pane xSplit="11" ySplit="6" topLeftCell="M7" activePane="bottomRight" state="frozen"/>
      <selection pane="topRight" activeCell="L1" sqref="L1"/>
      <selection pane="bottomLeft" activeCell="A7" sqref="A7"/>
      <selection pane="bottomRight" activeCell="F26" sqref="F26"/>
    </sheetView>
  </sheetViews>
  <sheetFormatPr defaultRowHeight="14.25" x14ac:dyDescent="0.15"/>
  <cols>
    <col min="1" max="1" width="7.25" style="2" customWidth="1"/>
    <col min="2" max="2" width="20.5" style="2" customWidth="1"/>
    <col min="3" max="3" width="15.625" style="2" customWidth="1"/>
    <col min="4" max="4" width="11.25" style="3" customWidth="1"/>
    <col min="5" max="5" width="12.125" style="3" customWidth="1"/>
    <col min="6" max="8" width="10.625" style="3" customWidth="1"/>
    <col min="9" max="9" width="12.625" style="3" customWidth="1"/>
    <col min="10" max="10" width="10.625" style="3" customWidth="1"/>
    <col min="11" max="11" width="12.625" style="3" customWidth="1"/>
    <col min="12" max="12" width="10.625" style="3" customWidth="1"/>
    <col min="13" max="13" width="10.625" style="4" customWidth="1"/>
    <col min="14" max="14" width="15.125" style="5" customWidth="1"/>
    <col min="15" max="15" width="13.625" style="2" hidden="1" customWidth="1"/>
    <col min="16" max="16" width="7.5" style="2" hidden="1" customWidth="1"/>
    <col min="17" max="17" width="24.5" style="2" customWidth="1"/>
    <col min="18" max="18" width="0" style="2" hidden="1" customWidth="1"/>
    <col min="19" max="19" width="35.625" style="36" hidden="1" customWidth="1"/>
    <col min="20" max="16384" width="9" style="2"/>
  </cols>
  <sheetData>
    <row r="1" spans="1:19" ht="29.25" customHeight="1" x14ac:dyDescent="0.15">
      <c r="A1" s="1" t="s">
        <v>0</v>
      </c>
    </row>
    <row r="2" spans="1:19" ht="34.5" customHeight="1" x14ac:dyDescent="0.15">
      <c r="A2" s="51" t="s">
        <v>36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9" ht="20.25" x14ac:dyDescent="0.15">
      <c r="A3" s="6"/>
      <c r="B3" s="7"/>
      <c r="C3" s="7"/>
      <c r="D3" s="8"/>
      <c r="E3" s="8"/>
      <c r="F3" s="8"/>
      <c r="G3" s="52" t="s">
        <v>1</v>
      </c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9" s="12" customFormat="1" ht="50.1" customHeight="1" x14ac:dyDescent="0.15">
      <c r="A4" s="45" t="s">
        <v>2</v>
      </c>
      <c r="B4" s="45" t="s">
        <v>50</v>
      </c>
      <c r="C4" s="45" t="s">
        <v>51</v>
      </c>
      <c r="D4" s="53" t="s">
        <v>3</v>
      </c>
      <c r="E4" s="54" t="s">
        <v>37</v>
      </c>
      <c r="F4" s="54"/>
      <c r="G4" s="54"/>
      <c r="H4" s="46" t="s">
        <v>65</v>
      </c>
      <c r="I4" s="47"/>
      <c r="J4" s="47"/>
      <c r="K4" s="48"/>
      <c r="L4" s="53" t="s">
        <v>55</v>
      </c>
      <c r="M4" s="53" t="s">
        <v>68</v>
      </c>
      <c r="N4" s="53"/>
      <c r="O4" s="45" t="s">
        <v>41</v>
      </c>
      <c r="P4" s="55"/>
      <c r="Q4" s="45" t="s">
        <v>4</v>
      </c>
      <c r="S4" s="36" t="s">
        <v>39</v>
      </c>
    </row>
    <row r="5" spans="1:19" s="12" customFormat="1" ht="50.1" customHeight="1" x14ac:dyDescent="0.15">
      <c r="A5" s="45"/>
      <c r="B5" s="45"/>
      <c r="C5" s="45"/>
      <c r="D5" s="53"/>
      <c r="E5" s="27" t="s">
        <v>49</v>
      </c>
      <c r="F5" s="27" t="s">
        <v>22</v>
      </c>
      <c r="G5" s="27" t="s">
        <v>35</v>
      </c>
      <c r="H5" s="27" t="s">
        <v>56</v>
      </c>
      <c r="I5" s="27" t="s">
        <v>62</v>
      </c>
      <c r="J5" s="27" t="s">
        <v>57</v>
      </c>
      <c r="K5" s="27" t="s">
        <v>62</v>
      </c>
      <c r="L5" s="53"/>
      <c r="M5" s="27" t="s">
        <v>67</v>
      </c>
      <c r="N5" s="22" t="s">
        <v>63</v>
      </c>
      <c r="O5" s="55"/>
      <c r="P5" s="55"/>
      <c r="Q5" s="45"/>
      <c r="S5" s="36"/>
    </row>
    <row r="6" spans="1:19" s="12" customFormat="1" ht="30" customHeight="1" x14ac:dyDescent="0.15">
      <c r="A6" s="45" t="s">
        <v>5</v>
      </c>
      <c r="B6" s="45"/>
      <c r="C6" s="45"/>
      <c r="D6" s="27">
        <f>D7+D10</f>
        <v>249.20814000000001</v>
      </c>
      <c r="E6" s="28">
        <f t="shared" ref="E6:J6" si="0">E7+E10</f>
        <v>210.87</v>
      </c>
      <c r="F6" s="28">
        <f t="shared" si="0"/>
        <v>25</v>
      </c>
      <c r="G6" s="27">
        <f t="shared" si="0"/>
        <v>13.338139999999999</v>
      </c>
      <c r="H6" s="28">
        <f t="shared" si="0"/>
        <v>3.93</v>
      </c>
      <c r="I6" s="28"/>
      <c r="J6" s="28">
        <f t="shared" si="0"/>
        <v>206.94</v>
      </c>
      <c r="K6" s="28"/>
      <c r="L6" s="30">
        <f>L7+L10</f>
        <v>210.87</v>
      </c>
      <c r="M6" s="31">
        <f>M7+M10</f>
        <v>0</v>
      </c>
      <c r="N6" s="9"/>
      <c r="O6" s="10"/>
      <c r="P6" s="9">
        <f>P11+P13+P17+P21+P23+P8</f>
        <v>206.94</v>
      </c>
      <c r="Q6" s="22"/>
      <c r="S6" s="36"/>
    </row>
    <row r="7" spans="1:19" s="12" customFormat="1" ht="30" customHeight="1" x14ac:dyDescent="0.15">
      <c r="A7" s="22" t="s">
        <v>52</v>
      </c>
      <c r="B7" s="22" t="s">
        <v>53</v>
      </c>
      <c r="C7" s="22"/>
      <c r="D7" s="27">
        <f>D8</f>
        <v>0</v>
      </c>
      <c r="E7" s="27">
        <f t="shared" ref="E7:G7" si="1">E8</f>
        <v>0</v>
      </c>
      <c r="F7" s="27">
        <f t="shared" si="1"/>
        <v>0</v>
      </c>
      <c r="G7" s="27">
        <f t="shared" si="1"/>
        <v>0</v>
      </c>
      <c r="H7" s="28">
        <f>H8+H9</f>
        <v>3.93</v>
      </c>
      <c r="I7" s="28"/>
      <c r="J7" s="28">
        <f>J8+J9</f>
        <v>206.94</v>
      </c>
      <c r="K7" s="28"/>
      <c r="L7" s="31">
        <f>L8</f>
        <v>0</v>
      </c>
      <c r="M7" s="30">
        <f>M8+M9</f>
        <v>-210.87</v>
      </c>
      <c r="N7" s="9"/>
      <c r="O7" s="10"/>
      <c r="P7" s="9"/>
      <c r="Q7" s="22"/>
      <c r="S7" s="36"/>
    </row>
    <row r="8" spans="1:19" s="12" customFormat="1" ht="80.099999999999994" customHeight="1" x14ac:dyDescent="0.15">
      <c r="A8" s="62" t="s">
        <v>54</v>
      </c>
      <c r="B8" s="62" t="s">
        <v>66</v>
      </c>
      <c r="C8" s="62"/>
      <c r="D8" s="58">
        <f>E8+F8+G8</f>
        <v>0</v>
      </c>
      <c r="E8" s="56">
        <v>0</v>
      </c>
      <c r="F8" s="56">
        <v>0</v>
      </c>
      <c r="G8" s="58">
        <v>0</v>
      </c>
      <c r="H8" s="32">
        <v>3.93</v>
      </c>
      <c r="I8" s="32" t="s">
        <v>27</v>
      </c>
      <c r="J8" s="33">
        <v>51.734999999999999</v>
      </c>
      <c r="K8" s="26" t="s">
        <v>27</v>
      </c>
      <c r="L8" s="34">
        <v>0</v>
      </c>
      <c r="M8" s="34">
        <f>+L8-J8-H8</f>
        <v>-55.664999999999999</v>
      </c>
      <c r="N8" s="23" t="s">
        <v>27</v>
      </c>
      <c r="O8" s="23" t="s">
        <v>26</v>
      </c>
      <c r="P8" s="9">
        <v>-3.93</v>
      </c>
      <c r="Q8" s="49" t="s">
        <v>61</v>
      </c>
      <c r="S8" s="37" t="s">
        <v>40</v>
      </c>
    </row>
    <row r="9" spans="1:19" s="12" customFormat="1" ht="80.099999999999994" customHeight="1" x14ac:dyDescent="0.15">
      <c r="A9" s="63"/>
      <c r="B9" s="63"/>
      <c r="C9" s="63"/>
      <c r="D9" s="59"/>
      <c r="E9" s="57"/>
      <c r="F9" s="57"/>
      <c r="G9" s="59"/>
      <c r="H9" s="26">
        <v>0</v>
      </c>
      <c r="I9" s="29"/>
      <c r="J9" s="35">
        <v>155.20500000000001</v>
      </c>
      <c r="K9" s="26" t="s">
        <v>25</v>
      </c>
      <c r="L9" s="34">
        <v>0</v>
      </c>
      <c r="M9" s="34">
        <f>+L9-J9-H9</f>
        <v>-155.20500000000001</v>
      </c>
      <c r="N9" s="23" t="s">
        <v>25</v>
      </c>
      <c r="O9" s="23"/>
      <c r="P9" s="9"/>
      <c r="Q9" s="50"/>
      <c r="S9" s="37"/>
    </row>
    <row r="10" spans="1:19" s="12" customFormat="1" ht="30" customHeight="1" x14ac:dyDescent="0.15">
      <c r="A10" s="22" t="s">
        <v>42</v>
      </c>
      <c r="B10" s="22" t="s">
        <v>43</v>
      </c>
      <c r="C10" s="22"/>
      <c r="D10" s="27">
        <f t="shared" ref="D10:M10" si="2">SUM(D11,D13,D17,D21,D23)</f>
        <v>249.20814000000001</v>
      </c>
      <c r="E10" s="28">
        <f t="shared" si="2"/>
        <v>210.87</v>
      </c>
      <c r="F10" s="28">
        <f t="shared" si="2"/>
        <v>25</v>
      </c>
      <c r="G10" s="27">
        <f t="shared" si="2"/>
        <v>13.338139999999999</v>
      </c>
      <c r="H10" s="27">
        <f t="shared" si="2"/>
        <v>0</v>
      </c>
      <c r="I10" s="28"/>
      <c r="J10" s="27">
        <f t="shared" si="2"/>
        <v>0</v>
      </c>
      <c r="K10" s="28"/>
      <c r="L10" s="30">
        <f t="shared" si="2"/>
        <v>210.87</v>
      </c>
      <c r="M10" s="30">
        <f t="shared" si="2"/>
        <v>210.87</v>
      </c>
      <c r="N10" s="23"/>
      <c r="O10" s="23"/>
      <c r="P10" s="9"/>
      <c r="Q10" s="11"/>
      <c r="S10" s="37"/>
    </row>
    <row r="11" spans="1:19" s="13" customFormat="1" ht="30" customHeight="1" x14ac:dyDescent="0.15">
      <c r="A11" s="22" t="s">
        <v>44</v>
      </c>
      <c r="B11" s="22" t="s">
        <v>8</v>
      </c>
      <c r="C11" s="22"/>
      <c r="D11" s="27">
        <f>D12</f>
        <v>24.48</v>
      </c>
      <c r="E11" s="28">
        <f t="shared" ref="E11:P11" si="3">E12</f>
        <v>20.87</v>
      </c>
      <c r="F11" s="27">
        <f t="shared" si="3"/>
        <v>0</v>
      </c>
      <c r="G11" s="27">
        <f t="shared" si="3"/>
        <v>3.61</v>
      </c>
      <c r="H11" s="27">
        <v>0</v>
      </c>
      <c r="I11" s="28"/>
      <c r="J11" s="27">
        <f t="shared" si="3"/>
        <v>0</v>
      </c>
      <c r="K11" s="28"/>
      <c r="L11" s="30">
        <f t="shared" si="3"/>
        <v>20.87</v>
      </c>
      <c r="M11" s="30">
        <f t="shared" si="3"/>
        <v>20.87</v>
      </c>
      <c r="N11" s="10"/>
      <c r="O11" s="10"/>
      <c r="P11" s="9">
        <f t="shared" si="3"/>
        <v>20.87</v>
      </c>
      <c r="Q11" s="22"/>
      <c r="S11" s="38"/>
    </row>
    <row r="12" spans="1:19" s="12" customFormat="1" ht="30" customHeight="1" x14ac:dyDescent="0.15">
      <c r="A12" s="24">
        <v>1</v>
      </c>
      <c r="B12" s="25" t="s">
        <v>9</v>
      </c>
      <c r="C12" s="25" t="s">
        <v>23</v>
      </c>
      <c r="D12" s="26">
        <v>24.48</v>
      </c>
      <c r="E12" s="29">
        <v>20.87</v>
      </c>
      <c r="F12" s="29">
        <v>0</v>
      </c>
      <c r="G12" s="26">
        <v>3.61</v>
      </c>
      <c r="H12" s="29">
        <v>0</v>
      </c>
      <c r="I12" s="29"/>
      <c r="J12" s="29">
        <v>0</v>
      </c>
      <c r="K12" s="29"/>
      <c r="L12" s="20">
        <v>20.87</v>
      </c>
      <c r="M12" s="20">
        <f>L12-J12</f>
        <v>20.87</v>
      </c>
      <c r="N12" s="23" t="s">
        <v>25</v>
      </c>
      <c r="O12" s="23" t="s">
        <v>25</v>
      </c>
      <c r="P12" s="39">
        <v>20.87</v>
      </c>
      <c r="Q12" s="24" t="s">
        <v>58</v>
      </c>
      <c r="S12" s="38"/>
    </row>
    <row r="13" spans="1:19" s="13" customFormat="1" ht="30" customHeight="1" x14ac:dyDescent="0.15">
      <c r="A13" s="22" t="s">
        <v>45</v>
      </c>
      <c r="B13" s="22" t="s">
        <v>6</v>
      </c>
      <c r="C13" s="14"/>
      <c r="D13" s="27">
        <f>D14+D15+D16</f>
        <v>50</v>
      </c>
      <c r="E13" s="28">
        <f t="shared" ref="E13:M13" si="4">E14+E15+E16</f>
        <v>50</v>
      </c>
      <c r="F13" s="27">
        <f t="shared" si="4"/>
        <v>0</v>
      </c>
      <c r="G13" s="27">
        <f t="shared" si="4"/>
        <v>0</v>
      </c>
      <c r="H13" s="27">
        <v>0</v>
      </c>
      <c r="I13" s="28"/>
      <c r="J13" s="27">
        <f t="shared" si="4"/>
        <v>0</v>
      </c>
      <c r="K13" s="28"/>
      <c r="L13" s="30">
        <f t="shared" si="4"/>
        <v>50</v>
      </c>
      <c r="M13" s="30">
        <f t="shared" si="4"/>
        <v>50</v>
      </c>
      <c r="N13" s="10"/>
      <c r="O13" s="10"/>
      <c r="P13" s="9">
        <f t="shared" ref="P13" si="5">P14+P15+P16</f>
        <v>50</v>
      </c>
      <c r="Q13" s="22"/>
      <c r="S13" s="38"/>
    </row>
    <row r="14" spans="1:19" s="12" customFormat="1" ht="30" customHeight="1" x14ac:dyDescent="0.15">
      <c r="A14" s="24">
        <v>1</v>
      </c>
      <c r="B14" s="25" t="s">
        <v>11</v>
      </c>
      <c r="C14" s="25" t="s">
        <v>28</v>
      </c>
      <c r="D14" s="26">
        <v>26.02</v>
      </c>
      <c r="E14" s="29">
        <v>26.02</v>
      </c>
      <c r="F14" s="29">
        <v>0</v>
      </c>
      <c r="G14" s="26">
        <v>0</v>
      </c>
      <c r="H14" s="29">
        <v>0</v>
      </c>
      <c r="I14" s="29"/>
      <c r="J14" s="29">
        <v>0</v>
      </c>
      <c r="K14" s="29"/>
      <c r="L14" s="20">
        <v>26.02</v>
      </c>
      <c r="M14" s="20">
        <f>L14-J14</f>
        <v>26.02</v>
      </c>
      <c r="N14" s="23" t="s">
        <v>64</v>
      </c>
      <c r="O14" s="23" t="s">
        <v>24</v>
      </c>
      <c r="P14" s="39">
        <v>26.02</v>
      </c>
      <c r="Q14" s="43" t="s">
        <v>58</v>
      </c>
      <c r="S14" s="38"/>
    </row>
    <row r="15" spans="1:19" s="12" customFormat="1" ht="30" customHeight="1" x14ac:dyDescent="0.15">
      <c r="A15" s="24">
        <v>2</v>
      </c>
      <c r="B15" s="25" t="s">
        <v>12</v>
      </c>
      <c r="C15" s="25" t="s">
        <v>29</v>
      </c>
      <c r="D15" s="26">
        <v>5.56</v>
      </c>
      <c r="E15" s="29">
        <v>5.56</v>
      </c>
      <c r="F15" s="29">
        <v>0</v>
      </c>
      <c r="G15" s="26">
        <v>0</v>
      </c>
      <c r="H15" s="29">
        <v>0</v>
      </c>
      <c r="I15" s="29"/>
      <c r="J15" s="29">
        <v>0</v>
      </c>
      <c r="K15" s="29"/>
      <c r="L15" s="20">
        <v>5.56</v>
      </c>
      <c r="M15" s="20">
        <f>L15-J15</f>
        <v>5.56</v>
      </c>
      <c r="N15" s="23" t="s">
        <v>25</v>
      </c>
      <c r="O15" s="23" t="s">
        <v>24</v>
      </c>
      <c r="P15" s="39">
        <v>5.56</v>
      </c>
      <c r="Q15" s="43"/>
      <c r="S15" s="38"/>
    </row>
    <row r="16" spans="1:19" s="12" customFormat="1" ht="30" customHeight="1" x14ac:dyDescent="0.15">
      <c r="A16" s="24">
        <v>3</v>
      </c>
      <c r="B16" s="25" t="s">
        <v>10</v>
      </c>
      <c r="C16" s="25" t="s">
        <v>13</v>
      </c>
      <c r="D16" s="26">
        <v>18.420000000000002</v>
      </c>
      <c r="E16" s="29">
        <v>18.420000000000002</v>
      </c>
      <c r="F16" s="29">
        <v>0</v>
      </c>
      <c r="G16" s="26">
        <v>0</v>
      </c>
      <c r="H16" s="29">
        <v>0</v>
      </c>
      <c r="I16" s="29"/>
      <c r="J16" s="29">
        <v>0</v>
      </c>
      <c r="K16" s="29"/>
      <c r="L16" s="20">
        <v>18.420000000000002</v>
      </c>
      <c r="M16" s="20">
        <f>L16-J16</f>
        <v>18.420000000000002</v>
      </c>
      <c r="N16" s="23" t="s">
        <v>25</v>
      </c>
      <c r="O16" s="23" t="s">
        <v>24</v>
      </c>
      <c r="P16" s="39">
        <v>18.420000000000002</v>
      </c>
      <c r="Q16" s="43"/>
      <c r="S16" s="38"/>
    </row>
    <row r="17" spans="1:19" s="17" customFormat="1" ht="30" customHeight="1" x14ac:dyDescent="0.15">
      <c r="A17" s="15" t="s">
        <v>46</v>
      </c>
      <c r="B17" s="15" t="s">
        <v>14</v>
      </c>
      <c r="C17" s="15"/>
      <c r="D17" s="27">
        <f>D18+D19+D20</f>
        <v>70</v>
      </c>
      <c r="E17" s="28">
        <f t="shared" ref="E17:M17" si="6">E18+E19+E20</f>
        <v>70</v>
      </c>
      <c r="F17" s="27">
        <f t="shared" si="6"/>
        <v>0</v>
      </c>
      <c r="G17" s="27">
        <f t="shared" si="6"/>
        <v>0</v>
      </c>
      <c r="H17" s="27">
        <v>0</v>
      </c>
      <c r="I17" s="28"/>
      <c r="J17" s="27">
        <f t="shared" si="6"/>
        <v>0</v>
      </c>
      <c r="K17" s="28"/>
      <c r="L17" s="30">
        <f t="shared" si="6"/>
        <v>70</v>
      </c>
      <c r="M17" s="30">
        <f t="shared" si="6"/>
        <v>70</v>
      </c>
      <c r="N17" s="16"/>
      <c r="O17" s="16"/>
      <c r="P17" s="9">
        <f t="shared" ref="P17" si="7">P18+P19+P20</f>
        <v>70</v>
      </c>
      <c r="Q17" s="22"/>
      <c r="S17" s="38"/>
    </row>
    <row r="18" spans="1:19" s="12" customFormat="1" ht="30" customHeight="1" x14ac:dyDescent="0.15">
      <c r="A18" s="24">
        <v>1</v>
      </c>
      <c r="B18" s="25" t="s">
        <v>15</v>
      </c>
      <c r="C18" s="25" t="s">
        <v>18</v>
      </c>
      <c r="D18" s="26">
        <v>45.76</v>
      </c>
      <c r="E18" s="29">
        <v>45.76</v>
      </c>
      <c r="F18" s="29">
        <v>0</v>
      </c>
      <c r="G18" s="26">
        <v>0</v>
      </c>
      <c r="H18" s="29">
        <v>0</v>
      </c>
      <c r="I18" s="29"/>
      <c r="J18" s="29">
        <v>0</v>
      </c>
      <c r="K18" s="29"/>
      <c r="L18" s="20">
        <v>45.76</v>
      </c>
      <c r="M18" s="20">
        <f>L18-J18</f>
        <v>45.76</v>
      </c>
      <c r="N18" s="23" t="s">
        <v>25</v>
      </c>
      <c r="O18" s="23" t="s">
        <v>24</v>
      </c>
      <c r="P18" s="39">
        <v>45.76</v>
      </c>
      <c r="Q18" s="43" t="s">
        <v>58</v>
      </c>
      <c r="S18" s="38"/>
    </row>
    <row r="19" spans="1:19" s="12" customFormat="1" ht="30" customHeight="1" x14ac:dyDescent="0.15">
      <c r="A19" s="24">
        <v>2</v>
      </c>
      <c r="B19" s="25" t="s">
        <v>16</v>
      </c>
      <c r="C19" s="25" t="s">
        <v>30</v>
      </c>
      <c r="D19" s="26">
        <v>14.19</v>
      </c>
      <c r="E19" s="29">
        <v>14.19</v>
      </c>
      <c r="F19" s="29">
        <v>0</v>
      </c>
      <c r="G19" s="26">
        <v>0</v>
      </c>
      <c r="H19" s="29">
        <v>0</v>
      </c>
      <c r="I19" s="29"/>
      <c r="J19" s="29">
        <v>0</v>
      </c>
      <c r="K19" s="29"/>
      <c r="L19" s="20">
        <v>14.19</v>
      </c>
      <c r="M19" s="20">
        <f>L19-J19</f>
        <v>14.19</v>
      </c>
      <c r="N19" s="23" t="s">
        <v>25</v>
      </c>
      <c r="O19" s="23" t="s">
        <v>24</v>
      </c>
      <c r="P19" s="39">
        <v>14.19</v>
      </c>
      <c r="Q19" s="43"/>
      <c r="S19" s="38"/>
    </row>
    <row r="20" spans="1:19" s="12" customFormat="1" ht="30" customHeight="1" x14ac:dyDescent="0.15">
      <c r="A20" s="24">
        <v>3</v>
      </c>
      <c r="B20" s="25" t="s">
        <v>17</v>
      </c>
      <c r="C20" s="25" t="s">
        <v>31</v>
      </c>
      <c r="D20" s="26">
        <v>10.050000000000001</v>
      </c>
      <c r="E20" s="29">
        <v>10.050000000000001</v>
      </c>
      <c r="F20" s="29">
        <v>0</v>
      </c>
      <c r="G20" s="26">
        <v>0</v>
      </c>
      <c r="H20" s="29">
        <v>0</v>
      </c>
      <c r="I20" s="29"/>
      <c r="J20" s="29">
        <v>0</v>
      </c>
      <c r="K20" s="29"/>
      <c r="L20" s="20">
        <v>10.050000000000001</v>
      </c>
      <c r="M20" s="20">
        <f>L20-J20</f>
        <v>10.050000000000001</v>
      </c>
      <c r="N20" s="23" t="s">
        <v>25</v>
      </c>
      <c r="O20" s="23" t="s">
        <v>24</v>
      </c>
      <c r="P20" s="39">
        <v>10.050000000000001</v>
      </c>
      <c r="Q20" s="43"/>
      <c r="S20" s="38"/>
    </row>
    <row r="21" spans="1:19" s="21" customFormat="1" ht="30" customHeight="1" x14ac:dyDescent="0.15">
      <c r="A21" s="22" t="s">
        <v>47</v>
      </c>
      <c r="B21" s="22" t="s">
        <v>19</v>
      </c>
      <c r="C21" s="22"/>
      <c r="D21" s="27">
        <f>D22</f>
        <v>49.728140000000003</v>
      </c>
      <c r="E21" s="28">
        <f t="shared" ref="E21:P21" si="8">E22</f>
        <v>15</v>
      </c>
      <c r="F21" s="28">
        <f t="shared" si="8"/>
        <v>25</v>
      </c>
      <c r="G21" s="27">
        <f t="shared" si="8"/>
        <v>9.7281399999999998</v>
      </c>
      <c r="H21" s="27">
        <v>0</v>
      </c>
      <c r="I21" s="28"/>
      <c r="J21" s="27">
        <f t="shared" si="8"/>
        <v>0</v>
      </c>
      <c r="K21" s="28"/>
      <c r="L21" s="30">
        <f t="shared" si="8"/>
        <v>15</v>
      </c>
      <c r="M21" s="30">
        <f t="shared" si="8"/>
        <v>15</v>
      </c>
      <c r="N21" s="10"/>
      <c r="O21" s="10"/>
      <c r="P21" s="9">
        <f t="shared" si="8"/>
        <v>15</v>
      </c>
      <c r="Q21" s="22"/>
      <c r="S21" s="38"/>
    </row>
    <row r="22" spans="1:19" s="12" customFormat="1" ht="96.75" customHeight="1" x14ac:dyDescent="0.15">
      <c r="A22" s="24">
        <v>1</v>
      </c>
      <c r="B22" s="25" t="s">
        <v>20</v>
      </c>
      <c r="C22" s="25" t="s">
        <v>33</v>
      </c>
      <c r="D22" s="26">
        <v>49.728140000000003</v>
      </c>
      <c r="E22" s="29">
        <v>15</v>
      </c>
      <c r="F22" s="29">
        <v>25</v>
      </c>
      <c r="G22" s="26">
        <v>9.7281399999999998</v>
      </c>
      <c r="H22" s="29">
        <v>0</v>
      </c>
      <c r="I22" s="29"/>
      <c r="J22" s="29">
        <v>0</v>
      </c>
      <c r="K22" s="29"/>
      <c r="L22" s="20">
        <v>15</v>
      </c>
      <c r="M22" s="20">
        <f>L22-J22</f>
        <v>15</v>
      </c>
      <c r="N22" s="23" t="s">
        <v>27</v>
      </c>
      <c r="O22" s="23" t="s">
        <v>27</v>
      </c>
      <c r="P22" s="39">
        <v>15</v>
      </c>
      <c r="Q22" s="25" t="s">
        <v>60</v>
      </c>
      <c r="S22" s="38"/>
    </row>
    <row r="23" spans="1:19" s="12" customFormat="1" ht="30" customHeight="1" x14ac:dyDescent="0.15">
      <c r="A23" s="18" t="s">
        <v>48</v>
      </c>
      <c r="B23" s="18" t="s">
        <v>7</v>
      </c>
      <c r="C23" s="19"/>
      <c r="D23" s="27">
        <f>D24+D27</f>
        <v>55</v>
      </c>
      <c r="E23" s="28">
        <f>SUM(E24:E27)</f>
        <v>55</v>
      </c>
      <c r="F23" s="27">
        <f>F26+F27</f>
        <v>0</v>
      </c>
      <c r="G23" s="27">
        <f>G26+G27</f>
        <v>0</v>
      </c>
      <c r="H23" s="27">
        <v>0</v>
      </c>
      <c r="I23" s="28"/>
      <c r="J23" s="27">
        <f>J26+J27</f>
        <v>0</v>
      </c>
      <c r="K23" s="28"/>
      <c r="L23" s="30">
        <f>SUM(L24:L27)</f>
        <v>55</v>
      </c>
      <c r="M23" s="30">
        <f>SUM(M24:M27)</f>
        <v>55</v>
      </c>
      <c r="N23" s="10"/>
      <c r="O23" s="10"/>
      <c r="P23" s="9">
        <f>SUM(P24:P27)</f>
        <v>55</v>
      </c>
      <c r="Q23" s="22"/>
      <c r="S23" s="38"/>
    </row>
    <row r="24" spans="1:19" s="12" customFormat="1" ht="39.950000000000003" customHeight="1" x14ac:dyDescent="0.15">
      <c r="A24" s="44">
        <v>1</v>
      </c>
      <c r="B24" s="60" t="s">
        <v>38</v>
      </c>
      <c r="C24" s="44" t="s">
        <v>32</v>
      </c>
      <c r="D24" s="61">
        <v>47.63</v>
      </c>
      <c r="E24" s="29">
        <v>36.734999999999999</v>
      </c>
      <c r="F24" s="28"/>
      <c r="G24" s="27"/>
      <c r="H24" s="28">
        <v>0</v>
      </c>
      <c r="I24" s="28"/>
      <c r="J24" s="28">
        <v>0</v>
      </c>
      <c r="K24" s="28"/>
      <c r="L24" s="20">
        <v>36.734999999999999</v>
      </c>
      <c r="M24" s="20">
        <f>L24-J24</f>
        <v>36.734999999999999</v>
      </c>
      <c r="N24" s="23" t="s">
        <v>27</v>
      </c>
      <c r="O24" s="23" t="s">
        <v>27</v>
      </c>
      <c r="P24" s="40">
        <v>36.734999999999999</v>
      </c>
      <c r="Q24" s="44" t="s">
        <v>58</v>
      </c>
      <c r="S24" s="38"/>
    </row>
    <row r="25" spans="1:19" s="12" customFormat="1" ht="39.950000000000003" customHeight="1" x14ac:dyDescent="0.15">
      <c r="A25" s="44"/>
      <c r="B25" s="60"/>
      <c r="C25" s="44"/>
      <c r="D25" s="61"/>
      <c r="E25" s="29">
        <v>6.9649999999999999</v>
      </c>
      <c r="F25" s="27"/>
      <c r="G25" s="27"/>
      <c r="H25" s="27"/>
      <c r="I25" s="28"/>
      <c r="J25" s="27"/>
      <c r="K25" s="28"/>
      <c r="L25" s="20">
        <v>6.9649999999999999</v>
      </c>
      <c r="M25" s="20">
        <f>L25-J25</f>
        <v>6.9649999999999999</v>
      </c>
      <c r="N25" s="23" t="s">
        <v>24</v>
      </c>
      <c r="O25" s="23" t="s">
        <v>24</v>
      </c>
      <c r="P25" s="40">
        <v>6.9649999999999999</v>
      </c>
      <c r="Q25" s="44"/>
      <c r="S25" s="38"/>
    </row>
    <row r="26" spans="1:19" s="12" customFormat="1" ht="39.950000000000003" customHeight="1" x14ac:dyDescent="0.15">
      <c r="A26" s="44"/>
      <c r="B26" s="60"/>
      <c r="C26" s="44"/>
      <c r="D26" s="61"/>
      <c r="E26" s="29">
        <v>3.93</v>
      </c>
      <c r="F26" s="26"/>
      <c r="G26" s="26"/>
      <c r="H26" s="26"/>
      <c r="I26" s="29"/>
      <c r="J26" s="26"/>
      <c r="K26" s="29"/>
      <c r="L26" s="20">
        <v>3.93</v>
      </c>
      <c r="M26" s="20">
        <v>3.93</v>
      </c>
      <c r="N26" s="23" t="s">
        <v>26</v>
      </c>
      <c r="O26" s="23" t="s">
        <v>26</v>
      </c>
      <c r="P26" s="39">
        <v>3.93</v>
      </c>
      <c r="Q26" s="24" t="s">
        <v>59</v>
      </c>
      <c r="S26" s="38"/>
    </row>
    <row r="27" spans="1:19" s="12" customFormat="1" ht="39.950000000000003" customHeight="1" x14ac:dyDescent="0.15">
      <c r="A27" s="24">
        <v>2</v>
      </c>
      <c r="B27" s="25" t="s">
        <v>21</v>
      </c>
      <c r="C27" s="25" t="s">
        <v>34</v>
      </c>
      <c r="D27" s="26">
        <v>7.37</v>
      </c>
      <c r="E27" s="29">
        <v>7.37</v>
      </c>
      <c r="F27" s="29"/>
      <c r="G27" s="26"/>
      <c r="H27" s="29"/>
      <c r="I27" s="29"/>
      <c r="J27" s="29"/>
      <c r="K27" s="29"/>
      <c r="L27" s="20">
        <v>7.37</v>
      </c>
      <c r="M27" s="20">
        <f>L27-J27</f>
        <v>7.37</v>
      </c>
      <c r="N27" s="41" t="s">
        <v>24</v>
      </c>
      <c r="O27" s="41" t="s">
        <v>24</v>
      </c>
      <c r="P27" s="42">
        <v>7.37</v>
      </c>
      <c r="Q27" s="24" t="s">
        <v>58</v>
      </c>
      <c r="S27" s="38"/>
    </row>
    <row r="28" spans="1:19" ht="39.950000000000003" customHeight="1" x14ac:dyDescent="0.15"/>
  </sheetData>
  <mergeCells count="28">
    <mergeCell ref="E8:E9"/>
    <mergeCell ref="F8:F9"/>
    <mergeCell ref="G8:G9"/>
    <mergeCell ref="A6:C6"/>
    <mergeCell ref="A24:A26"/>
    <mergeCell ref="B24:B26"/>
    <mergeCell ref="C24:C26"/>
    <mergeCell ref="D24:D26"/>
    <mergeCell ref="A8:A9"/>
    <mergeCell ref="B8:B9"/>
    <mergeCell ref="C8:C9"/>
    <mergeCell ref="D8:D9"/>
    <mergeCell ref="A2:Q2"/>
    <mergeCell ref="G3:Q3"/>
    <mergeCell ref="A4:A5"/>
    <mergeCell ref="B4:B5"/>
    <mergeCell ref="C4:C5"/>
    <mergeCell ref="D4:D5"/>
    <mergeCell ref="E4:G4"/>
    <mergeCell ref="O4:P5"/>
    <mergeCell ref="L4:L5"/>
    <mergeCell ref="M4:N4"/>
    <mergeCell ref="Q14:Q16"/>
    <mergeCell ref="Q18:Q20"/>
    <mergeCell ref="Q24:Q25"/>
    <mergeCell ref="Q4:Q5"/>
    <mergeCell ref="H4:K4"/>
    <mergeCell ref="Q8:Q9"/>
  </mergeCells>
  <phoneticPr fontId="1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66" fitToHeight="100" orientation="landscape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 (2)</vt:lpstr>
      <vt:lpstr>Sheet2</vt:lpstr>
      <vt:lpstr>Sheet3</vt:lpstr>
      <vt:lpstr>'Sheet1 (2)'!Print_Area</vt:lpstr>
      <vt:lpstr>'Sheet1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2019-03-19T08:01:43Z</dcterms:modified>
</cp:coreProperties>
</file>