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0" windowWidth="25095" windowHeight="12615"/>
  </bookViews>
  <sheets>
    <sheet name="Sheet1" sheetId="4" r:id="rId1"/>
    <sheet name="Sheet2" sheetId="5" r:id="rId2"/>
  </sheets>
  <calcPr calcId="145621"/>
</workbook>
</file>

<file path=xl/calcChain.xml><?xml version="1.0" encoding="utf-8"?>
<calcChain xmlns="http://schemas.openxmlformats.org/spreadsheetml/2006/main">
  <c r="C7" i="4" l="1"/>
  <c r="X7" i="4" l="1"/>
  <c r="C15" i="4"/>
  <c r="X8" i="4"/>
  <c r="X9" i="4"/>
  <c r="X19" i="4"/>
  <c r="X16" i="4"/>
  <c r="X14" i="4"/>
  <c r="C9" i="4" l="1"/>
  <c r="E7" i="4"/>
  <c r="F7" i="4"/>
  <c r="J7" i="4"/>
  <c r="M7" i="4"/>
  <c r="N7" i="4"/>
  <c r="P7" i="4"/>
  <c r="Q7" i="4"/>
  <c r="R7" i="4"/>
  <c r="S7" i="4"/>
  <c r="T7" i="4"/>
  <c r="U7" i="4"/>
  <c r="V7" i="4"/>
  <c r="W7" i="4"/>
  <c r="D7" i="4"/>
  <c r="C8" i="4"/>
  <c r="C11" i="4"/>
  <c r="C12" i="4"/>
  <c r="C13" i="4"/>
  <c r="C14" i="4"/>
  <c r="C16" i="4"/>
  <c r="C18" i="4"/>
  <c r="C19" i="4"/>
  <c r="C20" i="4"/>
  <c r="K17" i="4"/>
  <c r="K7" i="4" s="1"/>
  <c r="H17" i="4"/>
  <c r="H7" i="4" s="1"/>
  <c r="G17" i="4"/>
  <c r="G7" i="4" s="1"/>
  <c r="H10" i="4"/>
  <c r="G10" i="4"/>
  <c r="C10" i="4" s="1"/>
  <c r="I10" i="4"/>
  <c r="I17" i="4" l="1"/>
  <c r="I7" i="4" s="1"/>
  <c r="C17" i="4"/>
</calcChain>
</file>

<file path=xl/sharedStrings.xml><?xml version="1.0" encoding="utf-8"?>
<sst xmlns="http://schemas.openxmlformats.org/spreadsheetml/2006/main" count="70" uniqueCount="63">
  <si>
    <t>建设单位</t>
  </si>
  <si>
    <t>序号</t>
  </si>
  <si>
    <t>金额</t>
  </si>
  <si>
    <t>林业有害生物防控</t>
  </si>
  <si>
    <t>森林小镇</t>
  </si>
  <si>
    <t>小计</t>
  </si>
  <si>
    <t>基础设施建设补助经费</t>
  </si>
  <si>
    <t>直接补助</t>
  </si>
  <si>
    <t>间接补助</t>
  </si>
  <si>
    <t>恩平市</t>
  </si>
  <si>
    <t>开平市</t>
  </si>
  <si>
    <t>台山市</t>
  </si>
  <si>
    <t>金额</t>
    <phoneticPr fontId="2" type="noConversion"/>
  </si>
  <si>
    <t>森林航空消防</t>
    <phoneticPr fontId="2" type="noConversion"/>
  </si>
  <si>
    <t>新会区</t>
    <phoneticPr fontId="2" type="noConversion"/>
  </si>
  <si>
    <t>鹤山市</t>
    <phoneticPr fontId="2" type="noConversion"/>
  </si>
  <si>
    <t>金额单位：万元</t>
    <phoneticPr fontId="2" type="noConversion"/>
  </si>
  <si>
    <t>2018年乡村振兴战略专项资金（森林资源培育及管护）及任务计划安排表</t>
    <phoneticPr fontId="2" type="noConversion"/>
  </si>
  <si>
    <t>一</t>
    <phoneticPr fontId="2" type="noConversion"/>
  </si>
  <si>
    <t>（1）</t>
    <phoneticPr fontId="2" type="noConversion"/>
  </si>
  <si>
    <t>（2）</t>
  </si>
  <si>
    <t>（3）</t>
  </si>
  <si>
    <t>市林业和园林局</t>
    <phoneticPr fontId="2" type="noConversion"/>
  </si>
  <si>
    <t>江门市河排林场</t>
    <phoneticPr fontId="9" type="noConversion"/>
  </si>
  <si>
    <t>江门市大沙林场</t>
    <phoneticPr fontId="9" type="noConversion"/>
  </si>
  <si>
    <t>江门市狮山林场</t>
    <phoneticPr fontId="9" type="noConversion"/>
  </si>
  <si>
    <t>市属国有林场</t>
    <phoneticPr fontId="2" type="noConversion"/>
  </si>
  <si>
    <t>二</t>
    <phoneticPr fontId="2" type="noConversion"/>
  </si>
  <si>
    <t>江门市合计</t>
    <phoneticPr fontId="2" type="noConversion"/>
  </si>
  <si>
    <t>市本级小计</t>
    <phoneticPr fontId="2" type="noConversion"/>
  </si>
  <si>
    <t>蓬江区</t>
    <phoneticPr fontId="2" type="noConversion"/>
  </si>
  <si>
    <t>森林植被恢复费返拨</t>
    <phoneticPr fontId="2" type="noConversion"/>
  </si>
  <si>
    <t>2017年中央财政森林抚育补助省级配套</t>
    <phoneticPr fontId="2" type="noConversion"/>
  </si>
  <si>
    <t>森林碳汇重点生态工程</t>
    <phoneticPr fontId="2" type="noConversion"/>
  </si>
  <si>
    <t>森林碳汇林抚育</t>
    <phoneticPr fontId="2" type="noConversion"/>
  </si>
  <si>
    <t>木材检查站服务能力建设</t>
    <phoneticPr fontId="2" type="noConversion"/>
  </si>
  <si>
    <t>古树名木抢救性养护</t>
    <phoneticPr fontId="2" type="noConversion"/>
  </si>
  <si>
    <t>政策性森林保险省级财政保费补贴</t>
    <phoneticPr fontId="2" type="noConversion"/>
  </si>
  <si>
    <t>附件：</t>
    <phoneticPr fontId="2" type="noConversion"/>
  </si>
  <si>
    <r>
      <rPr>
        <sz val="11"/>
        <rFont val="宋体"/>
        <family val="3"/>
        <charset val="134"/>
      </rPr>
      <t>森林航空消防基地建设补助</t>
    </r>
  </si>
  <si>
    <r>
      <rPr>
        <sz val="11"/>
        <rFont val="宋体"/>
        <family val="3"/>
        <charset val="134"/>
      </rPr>
      <t>薇甘菊防治</t>
    </r>
  </si>
  <si>
    <t>任务:面积（森林碳汇重点生态工程和碳汇林抚育投资项目按1040元每亩的标准补助一次性招投标选定建设单位。其中第一年造林抚育按800元每亩标准补助，第二、三年于相应年度下达资金及任务）（亩）</t>
    <phoneticPr fontId="2" type="noConversion"/>
  </si>
  <si>
    <t>任务:面积（亩）</t>
    <phoneticPr fontId="2" type="noConversion"/>
  </si>
  <si>
    <t>任务:有害生物防治种类</t>
    <phoneticPr fontId="2" type="noConversion"/>
  </si>
  <si>
    <t>任务:防治面积（亩）</t>
    <phoneticPr fontId="2" type="noConversion"/>
  </si>
  <si>
    <t>任务:建设内容</t>
    <phoneticPr fontId="2" type="noConversion"/>
  </si>
  <si>
    <t>任务:补助木材检查站个数</t>
    <phoneticPr fontId="2" type="noConversion"/>
  </si>
  <si>
    <t>任务:抢救复壮养护古树名木棵数（株）</t>
    <phoneticPr fontId="2" type="noConversion"/>
  </si>
  <si>
    <t>任务:补助森林小镇个数</t>
    <phoneticPr fontId="2" type="noConversion"/>
  </si>
  <si>
    <t>任务:补助面积（亩）</t>
    <phoneticPr fontId="2" type="noConversion"/>
  </si>
  <si>
    <t>金额</t>
    <phoneticPr fontId="2" type="noConversion"/>
  </si>
  <si>
    <t>备注</t>
    <phoneticPr fontId="2" type="noConversion"/>
  </si>
  <si>
    <t>其中：10万元用于古树名木保护与管理</t>
    <phoneticPr fontId="2" type="noConversion"/>
  </si>
  <si>
    <t>三</t>
    <phoneticPr fontId="2" type="noConversion"/>
  </si>
  <si>
    <t>江海区</t>
    <phoneticPr fontId="2" type="noConversion"/>
  </si>
  <si>
    <t>四</t>
    <phoneticPr fontId="2" type="noConversion"/>
  </si>
  <si>
    <t>五</t>
    <phoneticPr fontId="2" type="noConversion"/>
  </si>
  <si>
    <t>六</t>
    <phoneticPr fontId="2" type="noConversion"/>
  </si>
  <si>
    <t>七</t>
    <phoneticPr fontId="2" type="noConversion"/>
  </si>
  <si>
    <t>八</t>
    <phoneticPr fontId="2" type="noConversion"/>
  </si>
  <si>
    <t>用于古树公园规划编制与古树维护</t>
    <phoneticPr fontId="2" type="noConversion"/>
  </si>
  <si>
    <t>其中：10万元用于睦洲镇莲子塘新前小组古树修复工程，20万元用于崖门镇横水村阮克鲁烈士纪念馆周边绿化项目</t>
    <phoneticPr fontId="2" type="noConversion"/>
  </si>
  <si>
    <t>其中：10万元用于古树名木保护项目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</si>
</sst>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_);[Red]\(0\)"/>
    <numFmt numFmtId="178" formatCode="0.0000_ "/>
    <numFmt numFmtId="179" formatCode="0.00_ "/>
  </numFmts>
  <fonts count="21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b/>
      <sz val="10"/>
      <name val="仿宋"/>
      <family val="3"/>
      <charset val="134"/>
    </font>
    <font>
      <sz val="10"/>
      <name val="Arial"/>
      <family val="2"/>
    </font>
    <font>
      <sz val="11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color indexed="57"/>
      <name val="仿宋_GB2312"/>
      <family val="3"/>
      <charset val="134"/>
    </font>
    <font>
      <b/>
      <sz val="8"/>
      <name val="仿宋_GB2312"/>
      <family val="3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57"/>
      <name val="Times New Roman"/>
      <family val="1"/>
    </font>
    <font>
      <sz val="14"/>
      <color indexed="8"/>
      <name val="宋体"/>
      <family val="3"/>
      <charset val="134"/>
    </font>
    <font>
      <sz val="1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/>
    <xf numFmtId="0" fontId="1" fillId="0" borderId="0">
      <alignment vertical="center"/>
    </xf>
    <xf numFmtId="0" fontId="6" fillId="0" borderId="0"/>
  </cellStyleXfs>
  <cellXfs count="58">
    <xf numFmtId="0" fontId="0" fillId="0" borderId="0" xfId="0">
      <alignment vertical="center"/>
    </xf>
    <xf numFmtId="176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Fill="1" applyBorder="1" applyAlignment="1" applyProtection="1">
      <alignment horizontal="left" vertical="top" wrapText="1"/>
      <protection locked="0"/>
    </xf>
    <xf numFmtId="177" fontId="2" fillId="0" borderId="0" xfId="0" applyNumberFormat="1" applyFont="1" applyFill="1" applyBorder="1" applyAlignment="1" applyProtection="1">
      <alignment horizontal="left" vertical="top" wrapText="1"/>
      <protection locked="0"/>
    </xf>
    <xf numFmtId="176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3" fillId="0" borderId="0" xfId="0" applyNumberFormat="1" applyFont="1" applyFill="1" applyBorder="1" applyAlignment="1" applyProtection="1">
      <alignment horizontal="left" vertical="top" wrapText="1"/>
      <protection locked="0"/>
    </xf>
    <xf numFmtId="177" fontId="3" fillId="0" borderId="0" xfId="0" applyNumberFormat="1" applyFont="1" applyFill="1" applyBorder="1" applyAlignment="1" applyProtection="1">
      <alignment horizontal="left" vertical="top" wrapText="1"/>
      <protection locked="0"/>
    </xf>
    <xf numFmtId="176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" fillId="0" borderId="0" xfId="0" applyNumberFormat="1" applyFont="1" applyFill="1" applyBorder="1" applyAlignment="1" applyProtection="1">
      <alignment horizontal="left" vertical="top" wrapText="1"/>
      <protection locked="0"/>
    </xf>
    <xf numFmtId="177" fontId="1" fillId="0" borderId="0" xfId="0" applyNumberFormat="1" applyFont="1" applyFill="1" applyBorder="1" applyAlignment="1" applyProtection="1">
      <alignment horizontal="left" vertical="top" wrapText="1"/>
      <protection locked="0"/>
    </xf>
    <xf numFmtId="176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4" fillId="0" borderId="0" xfId="0" applyNumberFormat="1" applyFont="1" applyFill="1" applyBorder="1" applyAlignment="1" applyProtection="1">
      <alignment horizontal="left" vertical="top" wrapText="1"/>
      <protection locked="0"/>
    </xf>
    <xf numFmtId="177" fontId="4" fillId="0" borderId="0" xfId="0" applyNumberFormat="1" applyFont="1" applyFill="1" applyBorder="1" applyAlignment="1" applyProtection="1">
      <alignment horizontal="left" vertical="top" wrapText="1"/>
      <protection locked="0"/>
    </xf>
    <xf numFmtId="176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77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3" fillId="0" borderId="0" xfId="0" applyNumberFormat="1" applyFont="1" applyFill="1" applyBorder="1" applyAlignment="1" applyProtection="1">
      <alignment horizontal="left" vertical="center" wrapText="1"/>
      <protection locked="0"/>
    </xf>
    <xf numFmtId="177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77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77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0" xfId="0" applyNumberFormat="1" applyFont="1" applyFill="1" applyBorder="1" applyAlignment="1" applyProtection="1">
      <alignment vertical="center" wrapText="1"/>
      <protection locked="0"/>
    </xf>
    <xf numFmtId="176" fontId="1" fillId="0" borderId="0" xfId="0" applyNumberFormat="1" applyFont="1" applyFill="1" applyBorder="1" applyAlignment="1" applyProtection="1">
      <alignment vertical="center" wrapText="1"/>
      <protection locked="0"/>
    </xf>
    <xf numFmtId="176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3" applyNumberFormat="1" applyFont="1" applyFill="1" applyBorder="1" applyAlignment="1" applyProtection="1">
      <alignment horizontal="left" vertical="center" wrapText="1"/>
      <protection locked="0"/>
    </xf>
    <xf numFmtId="0" fontId="15" fillId="0" borderId="1" xfId="1" applyNumberFormat="1" applyFont="1" applyFill="1" applyBorder="1" applyAlignment="1">
      <alignment horizontal="left" vertical="center" wrapText="1"/>
    </xf>
    <xf numFmtId="0" fontId="15" fillId="0" borderId="1" xfId="1" applyNumberFormat="1" applyFont="1" applyFill="1" applyBorder="1" applyAlignment="1">
      <alignment horizontal="center" vertical="center" wrapText="1"/>
    </xf>
    <xf numFmtId="178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Border="1" applyAlignment="1" applyProtection="1">
      <alignment horizontal="center" vertical="center" wrapText="1"/>
      <protection locked="0"/>
    </xf>
    <xf numFmtId="176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right" vertical="center" wrapText="1"/>
      <protection locked="0"/>
    </xf>
    <xf numFmtId="178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1" xfId="0" applyNumberFormat="1" applyFont="1" applyFill="1" applyBorder="1" applyAlignment="1" applyProtection="1">
      <alignment horizontal="left" vertical="center" wrapText="1"/>
      <protection locked="0"/>
    </xf>
    <xf numFmtId="179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7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176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3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3232" xfId="1"/>
    <cellStyle name="常规" xfId="0" builtinId="0"/>
    <cellStyle name="常规 2" xfId="2"/>
    <cellStyle name="常规_全省林地按地类面积统计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L102"/>
  <sheetViews>
    <sheetView tabSelected="1" zoomScaleSheetLayoutView="100" workbookViewId="0">
      <selection activeCell="C8" sqref="C8"/>
    </sheetView>
  </sheetViews>
  <sheetFormatPr defaultRowHeight="13.5"/>
  <cols>
    <col min="1" max="1" width="6.5" style="25" customWidth="1"/>
    <col min="2" max="2" width="15.25" style="23" customWidth="1"/>
    <col min="3" max="3" width="11.875" style="23" customWidth="1"/>
    <col min="4" max="4" width="25.25" style="23" customWidth="1"/>
    <col min="5" max="5" width="5.875" style="23" customWidth="1"/>
    <col min="6" max="6" width="7.25" style="23" customWidth="1"/>
    <col min="7" max="7" width="7" style="23" customWidth="1"/>
    <col min="8" max="8" width="7.5" style="23" customWidth="1"/>
    <col min="9" max="9" width="8.125" style="23" customWidth="1"/>
    <col min="10" max="10" width="8" style="23" customWidth="1"/>
    <col min="11" max="11" width="6.75" style="23" customWidth="1"/>
    <col min="12" max="12" width="6.875" style="13" customWidth="1"/>
    <col min="13" max="13" width="6.375" style="13" customWidth="1"/>
    <col min="14" max="14" width="5.125" style="14" customWidth="1"/>
    <col min="15" max="15" width="8.125" style="15" customWidth="1"/>
    <col min="16" max="16" width="7" style="26" customWidth="1"/>
    <col min="17" max="17" width="6" style="15" customWidth="1"/>
    <col min="18" max="18" width="4.125" style="15" customWidth="1"/>
    <col min="19" max="19" width="7.375" style="15" customWidth="1"/>
    <col min="20" max="20" width="4.5" style="15" customWidth="1"/>
    <col min="21" max="21" width="6.25" style="15" customWidth="1"/>
    <col min="22" max="22" width="4.875" style="15" customWidth="1"/>
    <col min="23" max="23" width="5.625" style="32" customWidth="1"/>
    <col min="24" max="24" width="10.875" style="32" customWidth="1"/>
    <col min="25" max="25" width="17.375" style="15" customWidth="1"/>
    <col min="26" max="190" width="9" style="15"/>
    <col min="191" max="16384" width="9" style="25"/>
  </cols>
  <sheetData>
    <row r="1" spans="1:194" ht="23.25" customHeight="1">
      <c r="A1" s="54" t="s">
        <v>38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194" s="3" customFormat="1" ht="27.75" customHeight="1">
      <c r="A2" s="55" t="s">
        <v>17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</row>
    <row r="3" spans="1:194" s="3" customFormat="1" ht="18" customHeight="1"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1"/>
      <c r="N3" s="2"/>
      <c r="P3" s="29"/>
      <c r="Q3" s="29"/>
      <c r="R3" s="57" t="s">
        <v>16</v>
      </c>
      <c r="S3" s="57"/>
      <c r="T3" s="57"/>
      <c r="U3" s="57"/>
      <c r="V3" s="57"/>
      <c r="W3" s="57"/>
      <c r="X3" s="57"/>
    </row>
    <row r="4" spans="1:194" s="27" customFormat="1" ht="21" customHeight="1">
      <c r="A4" s="56" t="s">
        <v>1</v>
      </c>
      <c r="B4" s="56" t="s">
        <v>0</v>
      </c>
      <c r="C4" s="56" t="s">
        <v>12</v>
      </c>
      <c r="D4" s="56" t="s">
        <v>33</v>
      </c>
      <c r="E4" s="56"/>
      <c r="F4" s="56" t="s">
        <v>34</v>
      </c>
      <c r="G4" s="56"/>
      <c r="H4" s="56"/>
      <c r="I4" s="56"/>
      <c r="J4" s="56" t="s">
        <v>32</v>
      </c>
      <c r="K4" s="56"/>
      <c r="L4" s="56" t="s">
        <v>3</v>
      </c>
      <c r="M4" s="56"/>
      <c r="N4" s="56"/>
      <c r="O4" s="56" t="s">
        <v>13</v>
      </c>
      <c r="P4" s="56"/>
      <c r="Q4" s="56" t="s">
        <v>35</v>
      </c>
      <c r="R4" s="56"/>
      <c r="S4" s="56" t="s">
        <v>36</v>
      </c>
      <c r="T4" s="56"/>
      <c r="U4" s="56" t="s">
        <v>4</v>
      </c>
      <c r="V4" s="56"/>
      <c r="W4" s="56" t="s">
        <v>37</v>
      </c>
      <c r="X4" s="56" t="s">
        <v>31</v>
      </c>
      <c r="Y4" s="56"/>
    </row>
    <row r="5" spans="1:194" s="27" customFormat="1" ht="27" customHeight="1">
      <c r="A5" s="56"/>
      <c r="B5" s="56"/>
      <c r="C5" s="56"/>
      <c r="D5" s="56"/>
      <c r="E5" s="56"/>
      <c r="F5" s="56" t="s">
        <v>49</v>
      </c>
      <c r="G5" s="56" t="s">
        <v>2</v>
      </c>
      <c r="H5" s="56"/>
      <c r="I5" s="56"/>
      <c r="J5" s="56"/>
      <c r="K5" s="56"/>
      <c r="L5" s="56"/>
      <c r="M5" s="56"/>
      <c r="N5" s="56"/>
      <c r="O5" s="56" t="s">
        <v>6</v>
      </c>
      <c r="P5" s="56"/>
      <c r="Q5" s="56"/>
      <c r="R5" s="56"/>
      <c r="S5" s="56"/>
      <c r="T5" s="56"/>
      <c r="U5" s="56"/>
      <c r="V5" s="56"/>
      <c r="W5" s="56"/>
      <c r="X5" s="56"/>
      <c r="Y5" s="56"/>
    </row>
    <row r="6" spans="1:194" s="27" customFormat="1" ht="115.5" customHeight="1">
      <c r="A6" s="56"/>
      <c r="B6" s="56"/>
      <c r="C6" s="56"/>
      <c r="D6" s="43" t="s">
        <v>41</v>
      </c>
      <c r="E6" s="43" t="s">
        <v>2</v>
      </c>
      <c r="F6" s="56"/>
      <c r="G6" s="43" t="s">
        <v>5</v>
      </c>
      <c r="H6" s="43" t="s">
        <v>7</v>
      </c>
      <c r="I6" s="43" t="s">
        <v>8</v>
      </c>
      <c r="J6" s="43" t="s">
        <v>42</v>
      </c>
      <c r="K6" s="43" t="s">
        <v>2</v>
      </c>
      <c r="L6" s="43" t="s">
        <v>43</v>
      </c>
      <c r="M6" s="43" t="s">
        <v>44</v>
      </c>
      <c r="N6" s="33" t="s">
        <v>2</v>
      </c>
      <c r="O6" s="43" t="s">
        <v>45</v>
      </c>
      <c r="P6" s="33" t="s">
        <v>2</v>
      </c>
      <c r="Q6" s="43" t="s">
        <v>46</v>
      </c>
      <c r="R6" s="43" t="s">
        <v>2</v>
      </c>
      <c r="S6" s="43" t="s">
        <v>47</v>
      </c>
      <c r="T6" s="43" t="s">
        <v>2</v>
      </c>
      <c r="U6" s="43" t="s">
        <v>48</v>
      </c>
      <c r="V6" s="43" t="s">
        <v>2</v>
      </c>
      <c r="W6" s="56"/>
      <c r="X6" s="43" t="s">
        <v>50</v>
      </c>
      <c r="Y6" s="43" t="s">
        <v>51</v>
      </c>
    </row>
    <row r="7" spans="1:194" s="17" customFormat="1" ht="27" customHeight="1">
      <c r="A7" s="34"/>
      <c r="B7" s="34" t="s">
        <v>28</v>
      </c>
      <c r="C7" s="39">
        <f>E7+G7+K7+N7+P7+R7+T7+V7+W7+X7</f>
        <v>9225.68</v>
      </c>
      <c r="D7" s="40">
        <f t="shared" ref="D7:K7" si="0">D8+D14+D16+D17+D18+D19+D20</f>
        <v>2000</v>
      </c>
      <c r="E7" s="40">
        <f t="shared" si="0"/>
        <v>160</v>
      </c>
      <c r="F7" s="40">
        <f t="shared" si="0"/>
        <v>9400</v>
      </c>
      <c r="G7" s="40">
        <f t="shared" si="0"/>
        <v>112.8</v>
      </c>
      <c r="H7" s="40">
        <f t="shared" si="0"/>
        <v>107.16</v>
      </c>
      <c r="I7" s="40">
        <f t="shared" si="0"/>
        <v>5.6400000000000006</v>
      </c>
      <c r="J7" s="40">
        <f t="shared" si="0"/>
        <v>12178</v>
      </c>
      <c r="K7" s="40">
        <f t="shared" si="0"/>
        <v>24.35</v>
      </c>
      <c r="L7" s="40"/>
      <c r="M7" s="40">
        <f>M8+M14+M16+M17+M18+M19+M20</f>
        <v>2200</v>
      </c>
      <c r="N7" s="40">
        <f>N8+N14+N16+N17+N18+N19+N20</f>
        <v>18</v>
      </c>
      <c r="O7" s="40"/>
      <c r="P7" s="40">
        <f t="shared" ref="P7:W7" si="1">P8+P14+P16+P17+P18+P19+P20</f>
        <v>500</v>
      </c>
      <c r="Q7" s="40">
        <f t="shared" si="1"/>
        <v>1</v>
      </c>
      <c r="R7" s="40">
        <f t="shared" si="1"/>
        <v>20</v>
      </c>
      <c r="S7" s="40">
        <f t="shared" si="1"/>
        <v>30</v>
      </c>
      <c r="T7" s="40">
        <f t="shared" si="1"/>
        <v>60</v>
      </c>
      <c r="U7" s="40">
        <f t="shared" si="1"/>
        <v>2</v>
      </c>
      <c r="V7" s="40">
        <f t="shared" si="1"/>
        <v>400</v>
      </c>
      <c r="W7" s="40">
        <f t="shared" si="1"/>
        <v>128</v>
      </c>
      <c r="X7" s="39">
        <f>X8+X14+X16+X17+X18+X19+X20+X15</f>
        <v>7802.53</v>
      </c>
      <c r="Y7" s="44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</row>
    <row r="8" spans="1:194" s="18" customFormat="1" ht="27" customHeight="1">
      <c r="A8" s="47" t="s">
        <v>18</v>
      </c>
      <c r="B8" s="35" t="s">
        <v>29</v>
      </c>
      <c r="C8" s="39">
        <f t="shared" ref="C8:C20" si="2">E8+G8+K8+N8+P8+R8+T8+V8+W8+X8</f>
        <v>1063.5495999999998</v>
      </c>
      <c r="D8" s="41"/>
      <c r="E8" s="41"/>
      <c r="F8" s="41"/>
      <c r="G8" s="41"/>
      <c r="H8" s="41"/>
      <c r="I8" s="41"/>
      <c r="J8" s="41">
        <v>12178</v>
      </c>
      <c r="K8" s="41">
        <v>24.35</v>
      </c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5">
        <f>1099.1996-60</f>
        <v>1039.1995999999999</v>
      </c>
      <c r="Y8" s="46"/>
    </row>
    <row r="9" spans="1:194" s="18" customFormat="1" ht="36" customHeight="1">
      <c r="A9" s="47">
        <v>1</v>
      </c>
      <c r="B9" s="36" t="s">
        <v>22</v>
      </c>
      <c r="C9" s="39">
        <f t="shared" si="2"/>
        <v>947.51959999999997</v>
      </c>
      <c r="D9" s="40"/>
      <c r="E9" s="40"/>
      <c r="F9" s="40"/>
      <c r="G9" s="40"/>
      <c r="H9" s="40"/>
      <c r="I9" s="40"/>
      <c r="J9" s="40"/>
      <c r="K9" s="40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5">
        <f>1007.5196-60</f>
        <v>947.51959999999997</v>
      </c>
      <c r="Y9" s="46"/>
    </row>
    <row r="10" spans="1:194" s="18" customFormat="1" ht="36" customHeight="1">
      <c r="A10" s="47">
        <v>2</v>
      </c>
      <c r="B10" s="36" t="s">
        <v>26</v>
      </c>
      <c r="C10" s="39">
        <f t="shared" si="2"/>
        <v>116.03</v>
      </c>
      <c r="D10" s="41"/>
      <c r="E10" s="41"/>
      <c r="F10" s="42">
        <v>0</v>
      </c>
      <c r="G10" s="42">
        <f>ROUND(F10*120/10000,2)</f>
        <v>0</v>
      </c>
      <c r="H10" s="42">
        <f>ROUND(F10*120/10000*0.95,2)</f>
        <v>0</v>
      </c>
      <c r="I10" s="42">
        <f>G10-H10</f>
        <v>0</v>
      </c>
      <c r="J10" s="42">
        <v>12178</v>
      </c>
      <c r="K10" s="42">
        <v>24.35</v>
      </c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5">
        <v>91.68</v>
      </c>
      <c r="Y10" s="46"/>
    </row>
    <row r="11" spans="1:194" s="18" customFormat="1" ht="36" customHeight="1">
      <c r="A11" s="48" t="s">
        <v>19</v>
      </c>
      <c r="B11" s="37" t="s">
        <v>24</v>
      </c>
      <c r="C11" s="39">
        <f t="shared" si="2"/>
        <v>9.17</v>
      </c>
      <c r="D11" s="41"/>
      <c r="E11" s="41"/>
      <c r="F11" s="42"/>
      <c r="G11" s="42"/>
      <c r="H11" s="42"/>
      <c r="I11" s="42"/>
      <c r="J11" s="42">
        <v>4587</v>
      </c>
      <c r="K11" s="42">
        <v>9.17</v>
      </c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5"/>
      <c r="Y11" s="46"/>
    </row>
    <row r="12" spans="1:194" s="18" customFormat="1" ht="36" customHeight="1">
      <c r="A12" s="48" t="s">
        <v>20</v>
      </c>
      <c r="B12" s="37" t="s">
        <v>25</v>
      </c>
      <c r="C12" s="39">
        <f t="shared" si="2"/>
        <v>96.48</v>
      </c>
      <c r="D12" s="41"/>
      <c r="E12" s="41"/>
      <c r="F12" s="42"/>
      <c r="G12" s="42"/>
      <c r="H12" s="42"/>
      <c r="I12" s="42"/>
      <c r="J12" s="42">
        <v>2403</v>
      </c>
      <c r="K12" s="42">
        <v>4.8</v>
      </c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5">
        <v>91.68</v>
      </c>
      <c r="Y12" s="46"/>
    </row>
    <row r="13" spans="1:194" s="18" customFormat="1" ht="36" customHeight="1">
      <c r="A13" s="48" t="s">
        <v>21</v>
      </c>
      <c r="B13" s="37" t="s">
        <v>23</v>
      </c>
      <c r="C13" s="39">
        <f t="shared" si="2"/>
        <v>10.38</v>
      </c>
      <c r="D13" s="41"/>
      <c r="E13" s="41"/>
      <c r="F13" s="42"/>
      <c r="G13" s="42"/>
      <c r="H13" s="42"/>
      <c r="I13" s="42"/>
      <c r="J13" s="42">
        <v>5188</v>
      </c>
      <c r="K13" s="42">
        <v>10.38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5"/>
      <c r="Y13" s="46"/>
    </row>
    <row r="14" spans="1:194" s="18" customFormat="1" ht="34.5" customHeight="1">
      <c r="A14" s="47" t="s">
        <v>27</v>
      </c>
      <c r="B14" s="38" t="s">
        <v>30</v>
      </c>
      <c r="C14" s="39">
        <f t="shared" si="2"/>
        <v>259.93799999999999</v>
      </c>
      <c r="D14" s="41"/>
      <c r="E14" s="41"/>
      <c r="F14" s="42"/>
      <c r="G14" s="42"/>
      <c r="H14" s="42"/>
      <c r="I14" s="42"/>
      <c r="J14" s="42"/>
      <c r="K14" s="42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5">
        <f>249.938+10</f>
        <v>259.93799999999999</v>
      </c>
      <c r="Y14" s="50" t="s">
        <v>52</v>
      </c>
    </row>
    <row r="15" spans="1:194" s="18" customFormat="1" ht="33" customHeight="1">
      <c r="A15" s="47" t="s">
        <v>53</v>
      </c>
      <c r="B15" s="38" t="s">
        <v>54</v>
      </c>
      <c r="C15" s="53">
        <f t="shared" si="2"/>
        <v>10</v>
      </c>
      <c r="D15" s="41"/>
      <c r="E15" s="41"/>
      <c r="F15" s="42"/>
      <c r="G15" s="42"/>
      <c r="H15" s="42"/>
      <c r="I15" s="42"/>
      <c r="J15" s="42"/>
      <c r="K15" s="42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51">
        <v>10</v>
      </c>
      <c r="Y15" s="50" t="s">
        <v>60</v>
      </c>
    </row>
    <row r="16" spans="1:194" s="18" customFormat="1" ht="105.75" customHeight="1">
      <c r="A16" s="47" t="s">
        <v>55</v>
      </c>
      <c r="B16" s="35" t="s">
        <v>14</v>
      </c>
      <c r="C16" s="39">
        <f t="shared" si="2"/>
        <v>1897.4739999999999</v>
      </c>
      <c r="D16" s="40"/>
      <c r="E16" s="40"/>
      <c r="F16" s="40"/>
      <c r="G16" s="40"/>
      <c r="H16" s="40"/>
      <c r="I16" s="40"/>
      <c r="J16" s="40"/>
      <c r="K16" s="40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5">
        <f>1867.474+30</f>
        <v>1897.4739999999999</v>
      </c>
      <c r="Y16" s="52" t="s">
        <v>61</v>
      </c>
    </row>
    <row r="17" spans="1:25" s="18" customFormat="1" ht="27" customHeight="1">
      <c r="A17" s="47" t="s">
        <v>56</v>
      </c>
      <c r="B17" s="35" t="s">
        <v>11</v>
      </c>
      <c r="C17" s="39">
        <f t="shared" si="2"/>
        <v>2085.4339</v>
      </c>
      <c r="D17" s="41"/>
      <c r="E17" s="41"/>
      <c r="F17" s="42">
        <v>9400</v>
      </c>
      <c r="G17" s="42">
        <f>ROUND(F17*120/10000,2)</f>
        <v>112.8</v>
      </c>
      <c r="H17" s="42">
        <f>ROUND(F17*120/10000*0.95,2)</f>
        <v>107.16</v>
      </c>
      <c r="I17" s="42">
        <f>G17-H17</f>
        <v>5.6400000000000006</v>
      </c>
      <c r="J17" s="42"/>
      <c r="K17" s="42">
        <f>ROUND(J17*20/10000,2)</f>
        <v>0</v>
      </c>
      <c r="L17" s="41"/>
      <c r="M17" s="41"/>
      <c r="N17" s="41"/>
      <c r="O17" s="42"/>
      <c r="P17" s="41"/>
      <c r="Q17" s="41"/>
      <c r="R17" s="41"/>
      <c r="S17" s="41">
        <v>10</v>
      </c>
      <c r="T17" s="41">
        <v>20</v>
      </c>
      <c r="U17" s="41">
        <v>1</v>
      </c>
      <c r="V17" s="41">
        <v>200</v>
      </c>
      <c r="W17" s="41">
        <v>35</v>
      </c>
      <c r="X17" s="45">
        <v>1717.6339</v>
      </c>
      <c r="Y17" s="46"/>
    </row>
    <row r="18" spans="1:25" s="18" customFormat="1" ht="52.5" customHeight="1">
      <c r="A18" s="47" t="s">
        <v>57</v>
      </c>
      <c r="B18" s="35" t="s">
        <v>10</v>
      </c>
      <c r="C18" s="39">
        <f t="shared" si="2"/>
        <v>2426.4553999999998</v>
      </c>
      <c r="D18" s="40"/>
      <c r="E18" s="40"/>
      <c r="F18" s="40"/>
      <c r="G18" s="40"/>
      <c r="H18" s="40"/>
      <c r="I18" s="40"/>
      <c r="J18" s="40"/>
      <c r="K18" s="40"/>
      <c r="L18" s="41"/>
      <c r="M18" s="41"/>
      <c r="N18" s="41"/>
      <c r="O18" s="41" t="s">
        <v>39</v>
      </c>
      <c r="P18" s="41">
        <v>500</v>
      </c>
      <c r="Q18" s="41"/>
      <c r="R18" s="41"/>
      <c r="S18" s="41">
        <v>10</v>
      </c>
      <c r="T18" s="41">
        <v>20</v>
      </c>
      <c r="U18" s="41"/>
      <c r="V18" s="41"/>
      <c r="W18" s="41">
        <v>42</v>
      </c>
      <c r="X18" s="45">
        <v>1864.4554000000001</v>
      </c>
      <c r="Y18" s="46"/>
    </row>
    <row r="19" spans="1:25" s="18" customFormat="1" ht="54" customHeight="1">
      <c r="A19" s="47" t="s">
        <v>58</v>
      </c>
      <c r="B19" s="35" t="s">
        <v>15</v>
      </c>
      <c r="C19" s="39">
        <f t="shared" si="2"/>
        <v>607.57849999999996</v>
      </c>
      <c r="D19" s="40"/>
      <c r="E19" s="40"/>
      <c r="F19" s="40"/>
      <c r="G19" s="40"/>
      <c r="H19" s="40"/>
      <c r="I19" s="40"/>
      <c r="J19" s="40"/>
      <c r="K19" s="40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5">
        <f>597.5785+10</f>
        <v>607.57849999999996</v>
      </c>
      <c r="Y19" s="52" t="s">
        <v>62</v>
      </c>
    </row>
    <row r="20" spans="1:25" s="18" customFormat="1" ht="38.25" customHeight="1">
      <c r="A20" s="47" t="s">
        <v>59</v>
      </c>
      <c r="B20" s="35" t="s">
        <v>9</v>
      </c>
      <c r="C20" s="39">
        <f t="shared" si="2"/>
        <v>875.25060000000008</v>
      </c>
      <c r="D20" s="41">
        <v>2000</v>
      </c>
      <c r="E20" s="41">
        <v>160</v>
      </c>
      <c r="F20" s="49"/>
      <c r="G20" s="49"/>
      <c r="H20" s="49"/>
      <c r="I20" s="49"/>
      <c r="J20" s="49"/>
      <c r="K20" s="49"/>
      <c r="L20" s="41" t="s">
        <v>40</v>
      </c>
      <c r="M20" s="41">
        <v>2200</v>
      </c>
      <c r="N20" s="41">
        <v>18</v>
      </c>
      <c r="O20" s="41"/>
      <c r="P20" s="41"/>
      <c r="Q20" s="41">
        <v>1</v>
      </c>
      <c r="R20" s="41">
        <v>20</v>
      </c>
      <c r="S20" s="41">
        <v>10</v>
      </c>
      <c r="T20" s="41">
        <v>20</v>
      </c>
      <c r="U20" s="41">
        <v>1</v>
      </c>
      <c r="V20" s="41">
        <v>200</v>
      </c>
      <c r="W20" s="41">
        <v>51</v>
      </c>
      <c r="X20" s="45">
        <v>406.25060000000002</v>
      </c>
      <c r="Y20" s="46"/>
    </row>
    <row r="22" spans="1:25" s="6" customFormat="1" ht="11.25"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4"/>
      <c r="M22" s="4"/>
      <c r="N22" s="5"/>
      <c r="P22" s="20"/>
      <c r="W22" s="30"/>
      <c r="X22" s="30"/>
    </row>
    <row r="23" spans="1:25" s="6" customFormat="1" ht="11.25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4"/>
      <c r="M23" s="4"/>
      <c r="N23" s="5"/>
      <c r="P23" s="20"/>
      <c r="W23" s="30"/>
      <c r="X23" s="30"/>
    </row>
    <row r="24" spans="1:25" s="6" customFormat="1" ht="11.25"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4"/>
      <c r="M24" s="4"/>
      <c r="N24" s="5"/>
      <c r="P24" s="20"/>
      <c r="W24" s="30"/>
      <c r="X24" s="30"/>
    </row>
    <row r="25" spans="1:25" s="6" customFormat="1" ht="11.25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4"/>
      <c r="M25" s="4"/>
      <c r="N25" s="5"/>
      <c r="P25" s="20"/>
      <c r="W25" s="30"/>
      <c r="X25" s="30"/>
    </row>
    <row r="26" spans="1:25" s="6" customFormat="1" ht="11.25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4"/>
      <c r="M26" s="4"/>
      <c r="N26" s="5"/>
      <c r="P26" s="20"/>
      <c r="W26" s="30"/>
      <c r="X26" s="30"/>
    </row>
    <row r="27" spans="1:25" s="6" customFormat="1" ht="11.25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4"/>
      <c r="M27" s="4"/>
      <c r="N27" s="5"/>
      <c r="P27" s="20"/>
      <c r="W27" s="30"/>
      <c r="X27" s="30"/>
    </row>
    <row r="28" spans="1:25" s="6" customFormat="1" ht="11.25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4"/>
      <c r="M28" s="4"/>
      <c r="N28" s="5"/>
      <c r="P28" s="20"/>
      <c r="W28" s="30"/>
      <c r="X28" s="30"/>
    </row>
    <row r="29" spans="1:25" s="6" customFormat="1" ht="11.25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4"/>
      <c r="M29" s="4"/>
      <c r="N29" s="5"/>
      <c r="P29" s="20"/>
      <c r="W29" s="30"/>
      <c r="X29" s="30"/>
    </row>
    <row r="30" spans="1:25" s="6" customFormat="1" ht="11.25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4"/>
      <c r="M30" s="4"/>
      <c r="N30" s="5"/>
      <c r="P30" s="20"/>
      <c r="W30" s="30"/>
      <c r="X30" s="30"/>
    </row>
    <row r="31" spans="1:25" s="6" customFormat="1" ht="11.25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4"/>
      <c r="M31" s="4"/>
      <c r="N31" s="5"/>
      <c r="P31" s="20"/>
      <c r="W31" s="30"/>
      <c r="X31" s="30"/>
    </row>
    <row r="32" spans="1:25" s="6" customFormat="1" ht="11.25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4"/>
      <c r="M32" s="4"/>
      <c r="N32" s="5"/>
      <c r="P32" s="20"/>
      <c r="W32" s="30"/>
      <c r="X32" s="30"/>
    </row>
    <row r="33" spans="2:24" s="6" customFormat="1" ht="11.25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4"/>
      <c r="M33" s="4"/>
      <c r="N33" s="5"/>
      <c r="P33" s="20"/>
      <c r="W33" s="30"/>
      <c r="X33" s="30"/>
    </row>
    <row r="34" spans="2:24" s="9" customFormat="1" ht="10.5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7"/>
      <c r="M34" s="7"/>
      <c r="N34" s="8"/>
      <c r="P34" s="22"/>
      <c r="W34" s="31"/>
      <c r="X34" s="31"/>
    </row>
    <row r="35" spans="2:24" s="9" customFormat="1" ht="10.5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7"/>
      <c r="M35" s="7"/>
      <c r="N35" s="8"/>
      <c r="P35" s="22"/>
      <c r="W35" s="31"/>
      <c r="X35" s="31"/>
    </row>
    <row r="36" spans="2:24" s="9" customFormat="1" ht="10.5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7"/>
      <c r="M36" s="7"/>
      <c r="N36" s="8"/>
      <c r="P36" s="22"/>
      <c r="W36" s="31"/>
      <c r="X36" s="31"/>
    </row>
    <row r="37" spans="2:24" s="9" customFormat="1" ht="10.5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7"/>
      <c r="M37" s="7"/>
      <c r="N37" s="8"/>
      <c r="P37" s="22"/>
      <c r="W37" s="31"/>
      <c r="X37" s="31"/>
    </row>
    <row r="38" spans="2:24" s="9" customFormat="1" ht="10.5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7"/>
      <c r="M38" s="7"/>
      <c r="N38" s="8"/>
      <c r="P38" s="22"/>
      <c r="W38" s="31"/>
      <c r="X38" s="31"/>
    </row>
    <row r="39" spans="2:24" s="9" customFormat="1" ht="10.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7"/>
      <c r="M39" s="7"/>
      <c r="N39" s="8"/>
      <c r="P39" s="22"/>
      <c r="W39" s="31"/>
      <c r="X39" s="31"/>
    </row>
    <row r="40" spans="2:24" s="9" customFormat="1" ht="10.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7"/>
      <c r="M40" s="7"/>
      <c r="N40" s="8"/>
      <c r="P40" s="22"/>
      <c r="W40" s="31"/>
      <c r="X40" s="31"/>
    </row>
    <row r="41" spans="2:24" s="9" customFormat="1" ht="10.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7"/>
      <c r="M41" s="7"/>
      <c r="N41" s="8"/>
      <c r="P41" s="22"/>
      <c r="W41" s="31"/>
      <c r="X41" s="31"/>
    </row>
    <row r="42" spans="2:24" s="9" customFormat="1" ht="10.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7"/>
      <c r="M42" s="7"/>
      <c r="N42" s="8"/>
      <c r="P42" s="22"/>
      <c r="W42" s="31"/>
      <c r="X42" s="31"/>
    </row>
    <row r="43" spans="2:24" s="9" customFormat="1" ht="10.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7"/>
      <c r="M43" s="7"/>
      <c r="N43" s="8"/>
      <c r="P43" s="22"/>
      <c r="W43" s="31"/>
      <c r="X43" s="31"/>
    </row>
    <row r="44" spans="2:24" s="9" customFormat="1" ht="10.5"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7"/>
      <c r="M44" s="7"/>
      <c r="N44" s="8"/>
      <c r="P44" s="22"/>
      <c r="W44" s="31"/>
      <c r="X44" s="31"/>
    </row>
    <row r="45" spans="2:24" s="9" customFormat="1" ht="10.5"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7"/>
      <c r="M45" s="7"/>
      <c r="N45" s="8"/>
      <c r="P45" s="22"/>
      <c r="W45" s="31"/>
      <c r="X45" s="31"/>
    </row>
    <row r="46" spans="2:24" s="9" customFormat="1" ht="10.5"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7"/>
      <c r="M46" s="7"/>
      <c r="N46" s="8"/>
      <c r="P46" s="22"/>
      <c r="W46" s="31"/>
      <c r="X46" s="31"/>
    </row>
    <row r="47" spans="2:24" s="9" customFormat="1" ht="10.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7"/>
      <c r="M47" s="7"/>
      <c r="N47" s="8"/>
      <c r="P47" s="22"/>
      <c r="W47" s="31"/>
      <c r="X47" s="31"/>
    </row>
    <row r="48" spans="2:24" s="9" customFormat="1" ht="10.5"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7"/>
      <c r="M48" s="7"/>
      <c r="N48" s="8"/>
      <c r="P48" s="22"/>
      <c r="W48" s="31"/>
      <c r="X48" s="31"/>
    </row>
    <row r="49" spans="2:24" s="9" customFormat="1" ht="10.5"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7"/>
      <c r="M49" s="7"/>
      <c r="N49" s="8"/>
      <c r="P49" s="22"/>
      <c r="W49" s="31"/>
      <c r="X49" s="31"/>
    </row>
    <row r="50" spans="2:24" s="9" customFormat="1" ht="10.5"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7"/>
      <c r="M50" s="7"/>
      <c r="N50" s="8"/>
      <c r="P50" s="22"/>
      <c r="W50" s="31"/>
      <c r="X50" s="31"/>
    </row>
    <row r="51" spans="2:24" s="9" customFormat="1" ht="10.5"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7"/>
      <c r="M51" s="7"/>
      <c r="N51" s="8"/>
      <c r="P51" s="22"/>
      <c r="W51" s="31"/>
      <c r="X51" s="31"/>
    </row>
    <row r="52" spans="2:24" s="9" customFormat="1" ht="10.5"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7"/>
      <c r="M52" s="7"/>
      <c r="N52" s="8"/>
      <c r="P52" s="22"/>
      <c r="W52" s="31"/>
      <c r="X52" s="31"/>
    </row>
    <row r="53" spans="2:24" s="9" customFormat="1" ht="10.5"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7"/>
      <c r="M53" s="7"/>
      <c r="N53" s="8"/>
      <c r="P53" s="22"/>
      <c r="W53" s="31"/>
      <c r="X53" s="31"/>
    </row>
    <row r="54" spans="2:24" s="9" customFormat="1" ht="10.5"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7"/>
      <c r="M54" s="7"/>
      <c r="N54" s="8"/>
      <c r="P54" s="22"/>
      <c r="W54" s="31"/>
      <c r="X54" s="31"/>
    </row>
    <row r="55" spans="2:24" s="9" customFormat="1" ht="10.5"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7"/>
      <c r="M55" s="7"/>
      <c r="N55" s="8"/>
      <c r="P55" s="22"/>
      <c r="W55" s="31"/>
      <c r="X55" s="31"/>
    </row>
    <row r="56" spans="2:24" s="9" customFormat="1" ht="10.5"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7"/>
      <c r="M56" s="7"/>
      <c r="N56" s="8"/>
      <c r="P56" s="22"/>
      <c r="W56" s="31"/>
      <c r="X56" s="31"/>
    </row>
    <row r="57" spans="2:24" s="12" customFormat="1" ht="14.2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10"/>
      <c r="M57" s="10"/>
      <c r="N57" s="11"/>
      <c r="P57" s="24"/>
      <c r="W57" s="3"/>
      <c r="X57" s="3"/>
    </row>
    <row r="58" spans="2:24" s="12" customFormat="1" ht="14.2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10"/>
      <c r="M58" s="10"/>
      <c r="N58" s="11"/>
      <c r="P58" s="24"/>
      <c r="W58" s="3"/>
      <c r="X58" s="3"/>
    </row>
    <row r="59" spans="2:24" s="12" customFormat="1" ht="14.2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10"/>
      <c r="M59" s="10"/>
      <c r="N59" s="11"/>
      <c r="P59" s="24"/>
      <c r="W59" s="3"/>
      <c r="X59" s="3"/>
    </row>
    <row r="60" spans="2:24" s="12" customFormat="1" ht="14.2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10"/>
      <c r="M60" s="10"/>
      <c r="N60" s="11"/>
      <c r="P60" s="24"/>
      <c r="W60" s="3"/>
      <c r="X60" s="3"/>
    </row>
    <row r="61" spans="2:24" s="12" customFormat="1" ht="14.2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10"/>
      <c r="M61" s="10"/>
      <c r="N61" s="11"/>
      <c r="P61" s="24"/>
      <c r="W61" s="3"/>
      <c r="X61" s="3"/>
    </row>
    <row r="62" spans="2:24" s="12" customFormat="1" ht="14.2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10"/>
      <c r="M62" s="10"/>
      <c r="N62" s="11"/>
      <c r="P62" s="24"/>
      <c r="W62" s="3"/>
      <c r="X62" s="3"/>
    </row>
    <row r="63" spans="2:24" s="12" customFormat="1" ht="14.2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10"/>
      <c r="M63" s="10"/>
      <c r="N63" s="11"/>
      <c r="P63" s="24"/>
      <c r="W63" s="3"/>
      <c r="X63" s="3"/>
    </row>
    <row r="64" spans="2:24" s="12" customFormat="1" ht="14.2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10"/>
      <c r="M64" s="10"/>
      <c r="N64" s="11"/>
      <c r="P64" s="24"/>
      <c r="W64" s="3"/>
      <c r="X64" s="3"/>
    </row>
    <row r="65" spans="2:24" s="12" customFormat="1" ht="14.2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10"/>
      <c r="M65" s="10"/>
      <c r="N65" s="11"/>
      <c r="P65" s="24"/>
      <c r="W65" s="3"/>
      <c r="X65" s="3"/>
    </row>
    <row r="66" spans="2:24" s="12" customFormat="1" ht="14.2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10"/>
      <c r="M66" s="10"/>
      <c r="N66" s="11"/>
      <c r="P66" s="24"/>
      <c r="W66" s="3"/>
      <c r="X66" s="3"/>
    </row>
    <row r="67" spans="2:24" s="12" customFormat="1" ht="14.2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10"/>
      <c r="M67" s="10"/>
      <c r="N67" s="11"/>
      <c r="P67" s="24"/>
      <c r="W67" s="3"/>
      <c r="X67" s="3"/>
    </row>
    <row r="68" spans="2:24" s="12" customFormat="1" ht="14.2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10"/>
      <c r="M68" s="10"/>
      <c r="N68" s="11"/>
      <c r="P68" s="24"/>
      <c r="W68" s="3"/>
      <c r="X68" s="3"/>
    </row>
    <row r="69" spans="2:24" s="12" customFormat="1" ht="14.2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10"/>
      <c r="M69" s="10"/>
      <c r="N69" s="11"/>
      <c r="P69" s="24"/>
      <c r="W69" s="3"/>
      <c r="X69" s="3"/>
    </row>
    <row r="70" spans="2:24" s="12" customFormat="1" ht="14.2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10"/>
      <c r="M70" s="10"/>
      <c r="N70" s="11"/>
      <c r="P70" s="24"/>
      <c r="W70" s="3"/>
      <c r="X70" s="3"/>
    </row>
    <row r="71" spans="2:24" s="12" customFormat="1" ht="14.2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10"/>
      <c r="M71" s="10"/>
      <c r="N71" s="11"/>
      <c r="P71" s="24"/>
      <c r="W71" s="3"/>
      <c r="X71" s="3"/>
    </row>
    <row r="72" spans="2:24" s="12" customFormat="1" ht="14.25"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10"/>
      <c r="M72" s="10"/>
      <c r="N72" s="11"/>
      <c r="P72" s="24"/>
      <c r="W72" s="3"/>
      <c r="X72" s="3"/>
    </row>
    <row r="73" spans="2:24" s="12" customFormat="1" ht="14.25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10"/>
      <c r="M73" s="10"/>
      <c r="N73" s="11"/>
      <c r="P73" s="24"/>
      <c r="W73" s="3"/>
      <c r="X73" s="3"/>
    </row>
    <row r="74" spans="2:24" s="12" customFormat="1" ht="14.25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10"/>
      <c r="M74" s="10"/>
      <c r="N74" s="11"/>
      <c r="P74" s="24"/>
      <c r="W74" s="3"/>
      <c r="X74" s="3"/>
    </row>
    <row r="75" spans="2:24" s="12" customFormat="1" ht="14.2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10"/>
      <c r="M75" s="10"/>
      <c r="N75" s="11"/>
      <c r="P75" s="24"/>
      <c r="W75" s="3"/>
      <c r="X75" s="3"/>
    </row>
    <row r="76" spans="2:24" s="12" customFormat="1" ht="14.25"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10"/>
      <c r="M76" s="10"/>
      <c r="N76" s="11"/>
      <c r="P76" s="24"/>
      <c r="W76" s="3"/>
      <c r="X76" s="3"/>
    </row>
    <row r="77" spans="2:24" s="12" customFormat="1" ht="14.2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10"/>
      <c r="M77" s="10"/>
      <c r="N77" s="11"/>
      <c r="P77" s="24"/>
      <c r="W77" s="3"/>
      <c r="X77" s="3"/>
    </row>
    <row r="78" spans="2:24" s="12" customFormat="1" ht="14.25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10"/>
      <c r="M78" s="10"/>
      <c r="N78" s="11"/>
      <c r="P78" s="24"/>
      <c r="W78" s="3"/>
      <c r="X78" s="3"/>
    </row>
    <row r="79" spans="2:24" s="12" customFormat="1" ht="14.25"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10"/>
      <c r="M79" s="10"/>
      <c r="N79" s="11"/>
      <c r="P79" s="24"/>
      <c r="W79" s="3"/>
      <c r="X79" s="3"/>
    </row>
    <row r="80" spans="2:24" s="12" customFormat="1" ht="14.25"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10"/>
      <c r="M80" s="10"/>
      <c r="N80" s="11"/>
      <c r="P80" s="24"/>
      <c r="W80" s="3"/>
      <c r="X80" s="3"/>
    </row>
    <row r="81" spans="2:24" s="12" customFormat="1" ht="14.25"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10"/>
      <c r="M81" s="10"/>
      <c r="N81" s="11"/>
      <c r="P81" s="24"/>
      <c r="W81" s="3"/>
      <c r="X81" s="3"/>
    </row>
    <row r="82" spans="2:24" s="12" customFormat="1" ht="14.25"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10"/>
      <c r="M82" s="10"/>
      <c r="N82" s="11"/>
      <c r="P82" s="24"/>
      <c r="W82" s="3"/>
      <c r="X82" s="3"/>
    </row>
    <row r="83" spans="2:24" s="12" customFormat="1" ht="14.25"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10"/>
      <c r="M83" s="10"/>
      <c r="N83" s="11"/>
      <c r="P83" s="24"/>
      <c r="W83" s="3"/>
      <c r="X83" s="3"/>
    </row>
    <row r="84" spans="2:24" s="12" customFormat="1" ht="14.25"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10"/>
      <c r="M84" s="10"/>
      <c r="N84" s="11"/>
      <c r="P84" s="24"/>
      <c r="W84" s="3"/>
      <c r="X84" s="3"/>
    </row>
    <row r="85" spans="2:24" s="12" customFormat="1" ht="14.25"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10"/>
      <c r="M85" s="10"/>
      <c r="N85" s="11"/>
      <c r="P85" s="24"/>
      <c r="W85" s="3"/>
      <c r="X85" s="3"/>
    </row>
    <row r="86" spans="2:24" s="12" customFormat="1" ht="14.25"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10"/>
      <c r="M86" s="10"/>
      <c r="N86" s="11"/>
      <c r="P86" s="24"/>
      <c r="W86" s="3"/>
      <c r="X86" s="3"/>
    </row>
    <row r="87" spans="2:24" s="12" customFormat="1" ht="14.25"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10"/>
      <c r="M87" s="10"/>
      <c r="N87" s="11"/>
      <c r="P87" s="24"/>
      <c r="W87" s="3"/>
      <c r="X87" s="3"/>
    </row>
    <row r="88" spans="2:24" s="12" customFormat="1" ht="14.25"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10"/>
      <c r="M88" s="10"/>
      <c r="N88" s="11"/>
      <c r="P88" s="24"/>
      <c r="W88" s="3"/>
      <c r="X88" s="3"/>
    </row>
    <row r="89" spans="2:24" s="12" customFormat="1" ht="14.25"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10"/>
      <c r="M89" s="10"/>
      <c r="N89" s="11"/>
      <c r="P89" s="24"/>
      <c r="W89" s="3"/>
      <c r="X89" s="3"/>
    </row>
    <row r="90" spans="2:24" s="12" customFormat="1" ht="14.25"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10"/>
      <c r="M90" s="10"/>
      <c r="N90" s="11"/>
      <c r="P90" s="24"/>
      <c r="W90" s="3"/>
      <c r="X90" s="3"/>
    </row>
    <row r="91" spans="2:24" s="12" customFormat="1" ht="14.25"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10"/>
      <c r="M91" s="10"/>
      <c r="N91" s="11"/>
      <c r="P91" s="24"/>
      <c r="W91" s="3"/>
      <c r="X91" s="3"/>
    </row>
    <row r="92" spans="2:24" s="12" customFormat="1" ht="14.25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10"/>
      <c r="M92" s="10"/>
      <c r="N92" s="11"/>
      <c r="P92" s="24"/>
      <c r="W92" s="3"/>
      <c r="X92" s="3"/>
    </row>
    <row r="93" spans="2:24" s="12" customFormat="1" ht="14.25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10"/>
      <c r="M93" s="10"/>
      <c r="N93" s="11"/>
      <c r="P93" s="24"/>
      <c r="W93" s="3"/>
      <c r="X93" s="3"/>
    </row>
    <row r="94" spans="2:24" s="12" customFormat="1" ht="14.25"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10"/>
      <c r="M94" s="10"/>
      <c r="N94" s="11"/>
      <c r="P94" s="24"/>
      <c r="W94" s="3"/>
      <c r="X94" s="3"/>
    </row>
    <row r="95" spans="2:24" s="12" customFormat="1" ht="14.25"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10"/>
      <c r="M95" s="10"/>
      <c r="N95" s="11"/>
      <c r="P95" s="24"/>
      <c r="W95" s="3"/>
      <c r="X95" s="3"/>
    </row>
    <row r="96" spans="2:24" s="12" customFormat="1" ht="14.25"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10"/>
      <c r="M96" s="10"/>
      <c r="N96" s="11"/>
      <c r="P96" s="24"/>
      <c r="W96" s="3"/>
      <c r="X96" s="3"/>
    </row>
    <row r="97" spans="2:24" s="12" customFormat="1" ht="14.25"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10"/>
      <c r="M97" s="10"/>
      <c r="N97" s="11"/>
      <c r="P97" s="24"/>
      <c r="W97" s="3"/>
      <c r="X97" s="3"/>
    </row>
    <row r="98" spans="2:24" s="12" customFormat="1" ht="14.25"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10"/>
      <c r="M98" s="10"/>
      <c r="N98" s="11"/>
      <c r="P98" s="24"/>
      <c r="W98" s="3"/>
      <c r="X98" s="3"/>
    </row>
    <row r="99" spans="2:24" s="12" customFormat="1" ht="14.25"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10"/>
      <c r="M99" s="10"/>
      <c r="N99" s="11"/>
      <c r="P99" s="24"/>
      <c r="W99" s="3"/>
      <c r="X99" s="3"/>
    </row>
    <row r="100" spans="2:24" s="12" customFormat="1" ht="14.25"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10"/>
      <c r="M100" s="10"/>
      <c r="N100" s="11"/>
      <c r="P100" s="24"/>
      <c r="W100" s="3"/>
      <c r="X100" s="3"/>
    </row>
    <row r="101" spans="2:24" s="12" customFormat="1" ht="14.25"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10"/>
      <c r="M101" s="10"/>
      <c r="N101" s="11"/>
      <c r="P101" s="24"/>
      <c r="W101" s="3"/>
      <c r="X101" s="3"/>
    </row>
    <row r="102" spans="2:24" s="12" customFormat="1" ht="14.25"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10"/>
      <c r="M102" s="10"/>
      <c r="N102" s="11"/>
      <c r="P102" s="24"/>
      <c r="W102" s="3"/>
      <c r="X102" s="3"/>
    </row>
  </sheetData>
  <mergeCells count="19">
    <mergeCell ref="J4:K5"/>
    <mergeCell ref="O5:P5"/>
    <mergeCell ref="X4:Y5"/>
    <mergeCell ref="A1:X1"/>
    <mergeCell ref="A2:X2"/>
    <mergeCell ref="L4:N5"/>
    <mergeCell ref="O4:P4"/>
    <mergeCell ref="Q4:R5"/>
    <mergeCell ref="W4:W6"/>
    <mergeCell ref="U4:V5"/>
    <mergeCell ref="F5:F6"/>
    <mergeCell ref="G5:I5"/>
    <mergeCell ref="S4:T5"/>
    <mergeCell ref="A4:A6"/>
    <mergeCell ref="B4:B6"/>
    <mergeCell ref="C4:C6"/>
    <mergeCell ref="D4:E5"/>
    <mergeCell ref="R3:X3"/>
    <mergeCell ref="F4:I4"/>
  </mergeCells>
  <phoneticPr fontId="2" type="noConversion"/>
  <printOptions horizontalCentered="1"/>
  <pageMargins left="0.19685039370078741" right="0" top="0.59055118110236227" bottom="0.19685039370078741" header="0.51181102362204722" footer="0.51181102362204722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赵超萍</cp:lastModifiedBy>
  <cp:revision>1</cp:revision>
  <cp:lastPrinted>2018-10-31T08:55:52Z</cp:lastPrinted>
  <dcterms:created xsi:type="dcterms:W3CDTF">2017-02-17T01:36:04Z</dcterms:created>
  <dcterms:modified xsi:type="dcterms:W3CDTF">2018-10-31T08:57:31Z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